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HONG CONG TAC CHINH TRI.30.11\PHONG CONG TAC CHINH TRI.30.11\MIEN GIAM HOC PHI\Miễn giảm học phí\Thuy lam MGHP\NAM HOC 2019-2020\Tháng 5-2020\"/>
    </mc:Choice>
  </mc:AlternateContent>
  <bookViews>
    <workbookView xWindow="240" yWindow="435" windowWidth="15600" windowHeight="7635" tabRatio="892" activeTab="2"/>
  </bookViews>
  <sheets>
    <sheet name="100%- CTB.năm học 2019-2020" sheetId="1" r:id="rId1"/>
    <sheet name="100% -HN.CN. HK 2 2019 - 2020" sheetId="2" r:id="rId2"/>
    <sheet name="50% -TNLĐ.BNN năm học 2019-2020" sheetId="3" r:id="rId3"/>
    <sheet name="70% - năm học 2019-2020" sheetId="4" r:id="rId4"/>
    <sheet name="Cấp bù" sheetId="5" r:id="rId5"/>
  </sheets>
  <definedNames>
    <definedName name="_xlnm._FilterDatabase" localSheetId="0" hidden="1">'100%- CTB.năm học 2019-2020'!$A$7:$K$15</definedName>
    <definedName name="_xlnm._FilterDatabase" localSheetId="1" hidden="1">'100% -HN.CN. HK 2 2019 - 2020'!$A$8:$K$83</definedName>
    <definedName name="_xlnm._FilterDatabase" localSheetId="2" hidden="1">'50% -TNLĐ.BNN năm học 2019-2020'!$A$8:$J$12</definedName>
    <definedName name="_xlnm._FilterDatabase" localSheetId="3" hidden="1">'70% - năm học 2019-2020'!$A$7:$I$21</definedName>
    <definedName name="_xlnm.Print_Area" localSheetId="0">'100%- CTB.năm học 2019-2020'!$A$1:$K$27</definedName>
    <definedName name="_xlnm.Print_Area" localSheetId="1">'100% -HN.CN. HK 2 2019 - 2020'!$A$1:$I$83</definedName>
    <definedName name="_xlnm.Print_Area" localSheetId="2">'50% -TNLĐ.BNN năm học 2019-2020'!$A$1:$K$14</definedName>
    <definedName name="_xlnm.Print_Area" localSheetId="3">'70% - năm học 2019-2020'!$A$1:$I$22</definedName>
    <definedName name="_xlnm.Print_Area" localSheetId="4">'Cấp bù'!$A$1:$O$20</definedName>
    <definedName name="_xlnm.Print_Titles" localSheetId="0">'100%- CTB.năm học 2019-2020'!$7:$7</definedName>
    <definedName name="_xlnm.Print_Titles" localSheetId="4">'Cấp bù'!$10:$11</definedName>
  </definedNames>
  <calcPr calcId="152511"/>
</workbook>
</file>

<file path=xl/calcChain.xml><?xml version="1.0" encoding="utf-8"?>
<calcChain xmlns="http://schemas.openxmlformats.org/spreadsheetml/2006/main">
  <c r="I82" i="2" l="1"/>
  <c r="I81" i="2" l="1"/>
  <c r="I80" i="2"/>
  <c r="I79" i="2"/>
  <c r="I78" i="2"/>
  <c r="O15" i="5" l="1"/>
  <c r="O16" i="5"/>
  <c r="O12" i="5"/>
  <c r="M19" i="5"/>
  <c r="O19" i="5" s="1"/>
  <c r="K18" i="5"/>
  <c r="O18" i="5" s="1"/>
  <c r="K17" i="5"/>
  <c r="O17" i="5" s="1"/>
  <c r="K16" i="5"/>
  <c r="K15" i="5"/>
  <c r="K14" i="5"/>
  <c r="I14" i="5"/>
  <c r="O14" i="5" s="1"/>
  <c r="K13" i="5"/>
  <c r="O13" i="5" s="1"/>
  <c r="K12" i="5"/>
  <c r="I12" i="5"/>
  <c r="I10" i="3"/>
  <c r="I11" i="3"/>
  <c r="I12" i="3"/>
  <c r="I9" i="3"/>
  <c r="H12" i="3"/>
  <c r="H11" i="3"/>
  <c r="H9" i="3"/>
  <c r="H10" i="3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9" i="2"/>
  <c r="I9" i="1"/>
  <c r="I10" i="1"/>
  <c r="I11" i="1"/>
  <c r="I12" i="1"/>
  <c r="I13" i="1"/>
  <c r="I14" i="1"/>
  <c r="I8" i="1"/>
  <c r="K14" i="3" l="1"/>
  <c r="J89" i="2"/>
  <c r="M4" i="3"/>
</calcChain>
</file>

<file path=xl/sharedStrings.xml><?xml version="1.0" encoding="utf-8"?>
<sst xmlns="http://schemas.openxmlformats.org/spreadsheetml/2006/main" count="524" uniqueCount="279">
  <si>
    <t>Họ và tên</t>
  </si>
  <si>
    <t>MSV</t>
  </si>
  <si>
    <t>Lớp</t>
  </si>
  <si>
    <t>Khóa</t>
  </si>
  <si>
    <t>Đối tượng</t>
  </si>
  <si>
    <t>STT</t>
  </si>
  <si>
    <t>Số tiền</t>
  </si>
  <si>
    <t>BỘ GIÁO DỤC VÀ ĐÀO TẠO</t>
  </si>
  <si>
    <t>TRƯỜNG ĐẠI HỌC KINH TẾ QUỐC DÂN</t>
  </si>
  <si>
    <t>Họ tên</t>
  </si>
  <si>
    <t>MGHP/ Tháng</t>
  </si>
  <si>
    <t>MGHP
/Tháng</t>
  </si>
  <si>
    <t>Khoa/Viện</t>
  </si>
  <si>
    <t>Mức MGHP</t>
  </si>
  <si>
    <t>MGHP/
tháng</t>
  </si>
  <si>
    <t>Số tháng</t>
  </si>
  <si>
    <t>của Hiệu trưởng Trường Đại học Kinh tế Quốc dân)</t>
  </si>
  <si>
    <t>2017 - 2018</t>
  </si>
  <si>
    <t>DANH SÁCH SINH VIÊN CÁC KHÓA CQ57, CQ58, CQ59</t>
  </si>
  <si>
    <t>Số hồ sơ</t>
  </si>
  <si>
    <t>Mã hồ sơ</t>
  </si>
  <si>
    <t>Mã Hồ sơ</t>
  </si>
  <si>
    <t>Số QĐ</t>
  </si>
  <si>
    <t>Thống kê</t>
  </si>
  <si>
    <t>Du lịch - Khách sạn</t>
  </si>
  <si>
    <t>Marketing</t>
  </si>
  <si>
    <t>Viện CNTT&amp;KTS</t>
  </si>
  <si>
    <t>QTKD 61D</t>
  </si>
  <si>
    <t>KH-PT</t>
  </si>
  <si>
    <t>BĐS&amp;KTTN</t>
  </si>
  <si>
    <t>Ngoại ngữ Kinh tế</t>
  </si>
  <si>
    <t>QHCC 61</t>
  </si>
  <si>
    <t>DTTS-ĐBKK</t>
  </si>
  <si>
    <t>KTNN 59B</t>
  </si>
  <si>
    <t>2018- 2019</t>
  </si>
  <si>
    <t>MHP/Tháng</t>
  </si>
  <si>
    <t>Danh sách này có 08 sinh viên ./.</t>
  </si>
  <si>
    <t>DANH SÁCH SINH VIÊN CÁC KHÓA CQ60, CQ61 
ĐƯỢC GIẢM 100% HỌC PHÍ NĂM HỌC 2019 - 2020 (10 THÁNG)</t>
  </si>
  <si>
    <t>DANH SÁCH SINH VIÊN CÁC KHÓA CQ60, CQ61
ĐƯỢC GIẢM 50% HỌC PHÍ  NĂM HỌC 2019-2020 (10 THÁNG)</t>
  </si>
  <si>
    <t>Tải Thị Hà My</t>
  </si>
  <si>
    <t>KTNN&amp;PTNT 58</t>
  </si>
  <si>
    <t>BĐSKT&amp;TN</t>
  </si>
  <si>
    <t>Hoàng Kim Minh</t>
  </si>
  <si>
    <t>Du lịch lữ hành 61A</t>
  </si>
  <si>
    <t>Đinh Thu Hằng</t>
  </si>
  <si>
    <t>Lê Thị Huyền Trang</t>
  </si>
  <si>
    <t>EBBA 9B</t>
  </si>
  <si>
    <t>Lê Thị Hương</t>
  </si>
  <si>
    <t>Lê Thị Thu Hiền</t>
  </si>
  <si>
    <t>QTKD EBBA 10.1</t>
  </si>
  <si>
    <t>Viện  QTKD</t>
  </si>
  <si>
    <t>Nguyễn Thị Lan</t>
  </si>
  <si>
    <t>Phạm Thị Hoài Thu</t>
  </si>
  <si>
    <t>KTTN 61</t>
  </si>
  <si>
    <t>Phạm Tuấn Linh</t>
  </si>
  <si>
    <t>KHMT60</t>
  </si>
  <si>
    <t>Hoàng Ngọc Toàn</t>
  </si>
  <si>
    <t>NH 60A</t>
  </si>
  <si>
    <t>NH - TC</t>
  </si>
  <si>
    <t>Đào Thị Thủy Tiên</t>
  </si>
  <si>
    <t>Toán Kinh tế</t>
  </si>
  <si>
    <t>Nguyễn Thị Ngọc Khánh</t>
  </si>
  <si>
    <t>QTKS 60A</t>
  </si>
  <si>
    <t>Du lịch - KS</t>
  </si>
  <si>
    <t>Lê Thị Thanh Thảo</t>
  </si>
  <si>
    <t>Ngô Phạm Phương Dung</t>
  </si>
  <si>
    <t>Phạm Thu Trang</t>
  </si>
  <si>
    <t>KT và QLNNL 60B</t>
  </si>
  <si>
    <t>KT&amp;QLNNL</t>
  </si>
  <si>
    <t>Đinh Thị Mơ</t>
  </si>
  <si>
    <t>KTQT 59B</t>
  </si>
  <si>
    <t>Ma Thị Linh</t>
  </si>
  <si>
    <t>Marketing 61C</t>
  </si>
  <si>
    <t>DTTSĐBKK</t>
  </si>
  <si>
    <t>Lê Phúc Tuấn</t>
  </si>
  <si>
    <t>QTDN 58A</t>
  </si>
  <si>
    <t>Tếnh A Chang</t>
  </si>
  <si>
    <t>KT&amp;QLNNL 58</t>
  </si>
  <si>
    <t>Nông Thị Hương Giang</t>
  </si>
  <si>
    <t>QTKD 61E</t>
  </si>
  <si>
    <t>Chu Văn Lượng</t>
  </si>
  <si>
    <t>QT marketing 60B</t>
  </si>
  <si>
    <t>Võ Thị Nhung</t>
  </si>
  <si>
    <t>KTPT 58B</t>
  </si>
  <si>
    <t>Nông Thảo Ly</t>
  </si>
  <si>
    <t>QLKT 59B</t>
  </si>
  <si>
    <t>Nông Lam Nhi</t>
  </si>
  <si>
    <t>NH 60B</t>
  </si>
  <si>
    <t>Lương Ngọc Ánh</t>
  </si>
  <si>
    <t>QTCL 59</t>
  </si>
  <si>
    <t>Khoa QTKD</t>
  </si>
  <si>
    <t>Tăng Chiến Sỹ</t>
  </si>
  <si>
    <t>QTDN 59A</t>
  </si>
  <si>
    <t>Chu Thị Trang</t>
  </si>
  <si>
    <t>Phạm Quang Huy</t>
  </si>
  <si>
    <t>Bùi Mai Anh</t>
  </si>
  <si>
    <t>MT,BĐKH&amp;ĐT</t>
  </si>
  <si>
    <t>Nguyễn Văn Điểm</t>
  </si>
  <si>
    <t>Kế toán 58A</t>
  </si>
  <si>
    <t>Kế toán - Kiểm toán</t>
  </si>
  <si>
    <t>Từ Thị Ánh Tuyết</t>
  </si>
  <si>
    <t>Nguyễn Ngọc Tuyên</t>
  </si>
  <si>
    <t>Nông Thị Thúy</t>
  </si>
  <si>
    <t>Nông Thị Tuyết Mai</t>
  </si>
  <si>
    <t>KH59B</t>
  </si>
  <si>
    <t>Lê Thị Quỳnh Anh</t>
  </si>
  <si>
    <t>KTĐT61A</t>
  </si>
  <si>
    <t>Đầu tư</t>
  </si>
  <si>
    <t>DTTS ĐBKK</t>
  </si>
  <si>
    <t>2019-2020</t>
  </si>
  <si>
    <t>Hoàng Khánh Vượng</t>
  </si>
  <si>
    <t>CNTT&amp;KTS</t>
  </si>
  <si>
    <t>DTTS HCN</t>
  </si>
  <si>
    <t>Bùi Thị Mỹ Duyên</t>
  </si>
  <si>
    <t>DTTS HN</t>
  </si>
  <si>
    <t>Triệu Thị Yến</t>
  </si>
  <si>
    <t>Phạm Văn Sang</t>
  </si>
  <si>
    <t>Bùi Xuân Xanh</t>
  </si>
  <si>
    <t>Nguyễn T. Kiều Oanh</t>
  </si>
  <si>
    <t xml:space="preserve">DTTS HCN </t>
  </si>
  <si>
    <t>Nông Văn Cường</t>
  </si>
  <si>
    <t>Khoa học Quản lý</t>
  </si>
  <si>
    <t>Hồ Thanh Tuấn</t>
  </si>
  <si>
    <t>TTKKKT</t>
  </si>
  <si>
    <t>Lô Thị Nguyệt Anh</t>
  </si>
  <si>
    <t>Nông Thị Diệu Linh</t>
  </si>
  <si>
    <t>KT&amp;QLNNL61</t>
  </si>
  <si>
    <t>Triệu Thùy Linh</t>
  </si>
  <si>
    <t>Kiểm toán 61B</t>
  </si>
  <si>
    <t>Nông Văn Nghĩa</t>
  </si>
  <si>
    <t>Chu Thị Thảo</t>
  </si>
  <si>
    <t>Kiểm toán 59B</t>
  </si>
  <si>
    <t>Nguyễn Thị Quỳnh</t>
  </si>
  <si>
    <t>Lý Phương Hùng</t>
  </si>
  <si>
    <t>Vi Văn Tùng</t>
  </si>
  <si>
    <t>Lô Thị Linh</t>
  </si>
  <si>
    <t>Nguyễn Thị Bích</t>
  </si>
  <si>
    <t>Kế toán 61B</t>
  </si>
  <si>
    <t>Bùi Thị Lan</t>
  </si>
  <si>
    <t>Kiếm toán 59B</t>
  </si>
  <si>
    <t>Hoàng Thị Nhận</t>
  </si>
  <si>
    <t>TT Marketing 59</t>
  </si>
  <si>
    <t>Bùi Tiến Nam</t>
  </si>
  <si>
    <t>Dương Thị Luyến</t>
  </si>
  <si>
    <t>Quàng Thị Hỏi</t>
  </si>
  <si>
    <t>KTQLNNL C</t>
  </si>
  <si>
    <t>La Văn Nhất</t>
  </si>
  <si>
    <t>Ngân hàng - Tài chính</t>
  </si>
  <si>
    <t>Nguyễn Văn Linh</t>
  </si>
  <si>
    <t>Hoàng Thị Đậm</t>
  </si>
  <si>
    <t>Hoàng Thị Phượng</t>
  </si>
  <si>
    <t>Bảo hiểm</t>
  </si>
  <si>
    <t>Trần Thị Ngọc Lan</t>
  </si>
  <si>
    <t>Đỗ Thị Thu Hòa</t>
  </si>
  <si>
    <t>Logistics và QLCU</t>
  </si>
  <si>
    <t>Hà Thị Nga</t>
  </si>
  <si>
    <t>Bùi Hồng Nhung</t>
  </si>
  <si>
    <t>Kiểm toán 60A</t>
  </si>
  <si>
    <t>Đặng Thị Lanh</t>
  </si>
  <si>
    <t>Hoàng Thúy Vân</t>
  </si>
  <si>
    <t>Kế toán 60C</t>
  </si>
  <si>
    <t>Kế toán 59A</t>
  </si>
  <si>
    <t>Hoàng Phương Anh</t>
  </si>
  <si>
    <t>Giàng Thị Hoa</t>
  </si>
  <si>
    <t>Phạm Thùy Trinh</t>
  </si>
  <si>
    <t>Lý Thị Ngọc Trang</t>
  </si>
  <si>
    <t>Kế toán 59C</t>
  </si>
  <si>
    <t>Hoàng Xuân Triều</t>
  </si>
  <si>
    <t>Thi Thị Trang</t>
  </si>
  <si>
    <t>QHCC60</t>
  </si>
  <si>
    <t>Hoàng Ngọc Tin</t>
  </si>
  <si>
    <t>Phạm Thị Hiếu</t>
  </si>
  <si>
    <t>NH-TC</t>
  </si>
  <si>
    <t>Nông Thị Quỳnh</t>
  </si>
  <si>
    <t>Kiểm toán 59E</t>
  </si>
  <si>
    <t>Đặng Văn Huy</t>
  </si>
  <si>
    <t xml:space="preserve">DTTS HN </t>
  </si>
  <si>
    <t>Phan Văn Hùng</t>
  </si>
  <si>
    <t>Ma Minh Ánh</t>
  </si>
  <si>
    <t>QTLH 60</t>
  </si>
  <si>
    <t>Triệu Thị Điểm</t>
  </si>
  <si>
    <t>Nguyễn Văn Nguyên</t>
  </si>
  <si>
    <t>Trương Thị Khương</t>
  </si>
  <si>
    <t>Lưu Quang Cường</t>
  </si>
  <si>
    <t>QHCC</t>
  </si>
  <si>
    <t>Phan Tố Hân</t>
  </si>
  <si>
    <t>Nguyễn Thảo Anh</t>
  </si>
  <si>
    <t>Bùi Thị Thu Đan</t>
  </si>
  <si>
    <t>Luật</t>
  </si>
  <si>
    <t>Hoàng Minh Triến</t>
  </si>
  <si>
    <t>Marketing 61B</t>
  </si>
  <si>
    <t>Khúc Thị Hạnh</t>
  </si>
  <si>
    <t>QTKDTM 58A</t>
  </si>
  <si>
    <t>Danh sách này có 07 sinh viên ./.</t>
  </si>
  <si>
    <t>(Ban hành kèm theo Quyết định số:            /QĐ-ĐHKTQD ngày       tháng     năm 2020</t>
  </si>
  <si>
    <t>TT KKKT</t>
  </si>
  <si>
    <t>DTT SHN</t>
  </si>
  <si>
    <t>TM&amp;KTQT</t>
  </si>
  <si>
    <t xml:space="preserve"> CNTT&amp;KTS</t>
  </si>
  <si>
    <t xml:space="preserve"> TM&amp;KTQT</t>
  </si>
  <si>
    <t>MT, BĐKH&amp;ĐT</t>
  </si>
  <si>
    <t>DANH SÁCH SINH VIÊN CÁC KHÓA CQ58, CQ59, CQ60 &amp;CQ61
ĐƯỢC GIẢM 100% HỌC PHÍ HỌC KỲ II NĂM HỌC 2019-2020 (5 THÁNG)</t>
  </si>
  <si>
    <t>(Ban hành kèm theo Quyết định số:          /QĐ-ĐHKTQD ngày      tháng      năm 2020</t>
  </si>
  <si>
    <t xml:space="preserve">Danh sách này có 04  sinh viên ./. </t>
  </si>
  <si>
    <t>Con NCCCM</t>
  </si>
  <si>
    <t>TNLĐ BNN</t>
  </si>
  <si>
    <t>Viện QTKD</t>
  </si>
  <si>
    <t>(Ban hành kèm theo Quyết định số:       /QĐ-ĐHKTQD ngày      tháng       năm 2020</t>
  </si>
  <si>
    <t>DANH SÁCH SINH VIÊN CÁC KHÓA CQ58, CQ59, CQ60, CQ61 
ĐƯỢC GIẢM 70% HỌC PHÍ  NĂM HỌC 2019-2020 (5 THÁNG, 10 THÁNG)</t>
  </si>
  <si>
    <t>(Ban hành kèm theo Quyết định số:        /QĐ-ĐHKTQD ngày      tháng       năm 2020</t>
  </si>
  <si>
    <t>Lý Thị Lợi</t>
  </si>
  <si>
    <t>QTCL59</t>
  </si>
  <si>
    <t>QTKD TM 60A</t>
  </si>
  <si>
    <t xml:space="preserve"> TM &amp; KTQT</t>
  </si>
  <si>
    <t>Nịnh Thị Thơm</t>
  </si>
  <si>
    <t>QTKD TM 60B</t>
  </si>
  <si>
    <t>Lý Thị Long</t>
  </si>
  <si>
    <t>TT Marketing 60</t>
  </si>
  <si>
    <t>DTTSHCN</t>
  </si>
  <si>
    <t>Nguyễn Hồng Nhung</t>
  </si>
  <si>
    <t>KT-KT</t>
  </si>
  <si>
    <t>Danh sách này có 15 sinh viên ./.</t>
  </si>
  <si>
    <t>Nguyễn T. Thảo Nguyên</t>
  </si>
  <si>
    <t>NNA 61C</t>
  </si>
  <si>
    <t>KHDLTKT&amp;KD</t>
  </si>
  <si>
    <t>Ma T. Phương Thảo</t>
  </si>
  <si>
    <t>Nguyễn T. Vân Anh</t>
  </si>
  <si>
    <t>Trương T. Hà Ngân</t>
  </si>
  <si>
    <t>Đinh T. Mỹ Hạnh</t>
  </si>
  <si>
    <t>Bùi T. Châu Huyền</t>
  </si>
  <si>
    <t>Nguyễn T. Hải Hằng</t>
  </si>
  <si>
    <t>QTBH</t>
  </si>
  <si>
    <t>THKT</t>
  </si>
  <si>
    <t>QLC58</t>
  </si>
  <si>
    <t>QLKT58</t>
  </si>
  <si>
    <t>KDTM61A</t>
  </si>
  <si>
    <t>CNTT61B</t>
  </si>
  <si>
    <t>KTPT58B</t>
  </si>
  <si>
    <t>KT&amp;QLĐT61</t>
  </si>
  <si>
    <t>QTKS60A</t>
  </si>
  <si>
    <t>KTĐT61B</t>
  </si>
  <si>
    <t>QTKD61A</t>
  </si>
  <si>
    <t>KTQT59D</t>
  </si>
  <si>
    <t>QTNL58A</t>
  </si>
  <si>
    <t>QTDN59A</t>
  </si>
  <si>
    <t>QTDN59C</t>
  </si>
  <si>
    <t>TCDN60B</t>
  </si>
  <si>
    <t>TMĐT60</t>
  </si>
  <si>
    <t>QTKDTH59A</t>
  </si>
  <si>
    <t>TK KTXH</t>
  </si>
  <si>
    <t>KTĐT 60A</t>
  </si>
  <si>
    <t>QTKDTH 60A</t>
  </si>
  <si>
    <t>TCDN58</t>
  </si>
  <si>
    <t>TCQT58</t>
  </si>
  <si>
    <t>KTBH60B</t>
  </si>
  <si>
    <t>KTTN60A</t>
  </si>
  <si>
    <t>KTQT60B</t>
  </si>
  <si>
    <t>TCC 58</t>
  </si>
  <si>
    <t>QTBH60</t>
  </si>
  <si>
    <t>HTTTQL</t>
  </si>
  <si>
    <t>KT&amp;QLNNL59</t>
  </si>
  <si>
    <t>QTKS60B</t>
  </si>
  <si>
    <t>QTDL59</t>
  </si>
  <si>
    <t>Kế toán 60A</t>
  </si>
  <si>
    <t>QLC60</t>
  </si>
  <si>
    <t>TCC58</t>
  </si>
  <si>
    <t>KH58B</t>
  </si>
  <si>
    <t>CNTT58A</t>
  </si>
  <si>
    <t>KT&amp;QLĐT 59</t>
  </si>
  <si>
    <t>LKDQT</t>
  </si>
  <si>
    <t>KHQL</t>
  </si>
  <si>
    <t>Đặng Thị Trà My</t>
  </si>
  <si>
    <t>Logistic 61</t>
  </si>
  <si>
    <t>Danh sách này có 74 sinh viên ./.</t>
  </si>
  <si>
    <t>TKKT 61B</t>
  </si>
  <si>
    <t>DL&amp;KS</t>
  </si>
  <si>
    <t>MGHP/
 Tháng</t>
  </si>
  <si>
    <t>ĐƯỢC MIỄN, GIẢM HỌC PHÍ TỪ NĂM HỌC 2017 - 2018  ĐẾN HỌC KỲ I NĂM HỌC 2019-2020 - ĐỢT 3
 (Cấp bù đợt 3 năm học 2019 -2020)</t>
  </si>
  <si>
    <t>(Ban hành kèm theo Quyết định số:          /QĐ-ĐHKTQD ngày       tháng       năm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</si>
</sst>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₫_-;\-* #,##0.00\ _₫_-;_-* &quot;-&quot;??\ _₫_-;_-@_-"/>
    <numFmt numFmtId="164" formatCode="_-* #,##0\ _₫_-;\-* #,##0\ _₫_-;_-* &quot;-&quot;??\ _₫_-;_-@_-"/>
  </numFmts>
  <fonts count="42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0"/>
      <name val="Times New Roman"/>
      <family val="1"/>
    </font>
    <font>
      <sz val="12"/>
      <color theme="1"/>
      <name val="Times New Roman"/>
      <family val="1"/>
    </font>
    <font>
      <sz val="1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name val="Times New Roman"/>
      <family val="1"/>
    </font>
    <font>
      <i/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i/>
      <sz val="14"/>
      <color theme="1"/>
      <name val="Times New Roman"/>
      <family val="1"/>
    </font>
    <font>
      <sz val="13"/>
      <color theme="1"/>
      <name val="Times New Roman"/>
      <family val="1"/>
    </font>
    <font>
      <i/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b/>
      <sz val="9"/>
      <name val="Times New Roman"/>
      <family val="1"/>
      <charset val="163"/>
    </font>
    <font>
      <sz val="14"/>
      <name val="Times New Roman"/>
      <family val="1"/>
    </font>
    <font>
      <sz val="13"/>
      <color theme="1"/>
      <name val="Times New Roman"/>
      <family val="1"/>
      <charset val="163"/>
    </font>
    <font>
      <sz val="14"/>
      <color theme="1"/>
      <name val="Times New Roman"/>
      <family val="1"/>
      <charset val="163"/>
    </font>
    <font>
      <b/>
      <sz val="11"/>
      <name val="Times New Roman"/>
      <family val="1"/>
    </font>
    <font>
      <i/>
      <sz val="13"/>
      <name val="Times New Roman"/>
      <family val="1"/>
    </font>
    <font>
      <i/>
      <sz val="11"/>
      <name val="Times New Roman"/>
      <family val="1"/>
    </font>
    <font>
      <sz val="12"/>
      <name val="Times New Roman"/>
      <family val="1"/>
      <charset val="163"/>
    </font>
    <font>
      <b/>
      <sz val="12"/>
      <name val="Times New Roman"/>
      <family val="1"/>
      <charset val="163"/>
    </font>
    <font>
      <sz val="11"/>
      <name val="Calibri"/>
      <family val="2"/>
      <charset val="163"/>
      <scheme val="minor"/>
    </font>
    <font>
      <i/>
      <sz val="14"/>
      <name val="Times New Roman"/>
      <family val="1"/>
    </font>
    <font>
      <i/>
      <sz val="12"/>
      <name val="Times New Roman"/>
      <family val="1"/>
    </font>
    <font>
      <b/>
      <sz val="11"/>
      <name val="Calibri"/>
      <family val="2"/>
      <charset val="163"/>
      <scheme val="minor"/>
    </font>
    <font>
      <sz val="14"/>
      <name val="Times New Roman"/>
      <family val="1"/>
      <charset val="163"/>
    </font>
    <font>
      <sz val="11"/>
      <name val="Times New Roman"/>
      <family val="1"/>
      <charset val="163"/>
    </font>
    <font>
      <sz val="13"/>
      <name val="Times New Roman"/>
      <family val="1"/>
    </font>
    <font>
      <sz val="9"/>
      <name val="Times New Roman"/>
      <family val="1"/>
      <charset val="163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3" fontId="8" fillId="0" borderId="0" applyFont="0" applyFill="0" applyBorder="0" applyAlignment="0" applyProtection="0"/>
    <xf numFmtId="0" fontId="1" fillId="0" borderId="0"/>
  </cellStyleXfs>
  <cellXfs count="152">
    <xf numFmtId="0" fontId="0" fillId="0" borderId="0" xfId="0"/>
    <xf numFmtId="0" fontId="11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3" fontId="20" fillId="2" borderId="1" xfId="0" applyNumberFormat="1" applyFont="1" applyFill="1" applyBorder="1" applyAlignment="1">
      <alignment horizontal="center" vertical="center"/>
    </xf>
    <xf numFmtId="3" fontId="6" fillId="2" borderId="0" xfId="0" applyNumberFormat="1" applyFont="1" applyFill="1" applyAlignment="1">
      <alignment vertical="center"/>
    </xf>
    <xf numFmtId="0" fontId="23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6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3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vertical="center"/>
    </xf>
    <xf numFmtId="0" fontId="28" fillId="2" borderId="0" xfId="0" applyFont="1" applyFill="1" applyAlignment="1">
      <alignment horizontal="center" vertical="center" wrapText="1"/>
    </xf>
    <xf numFmtId="0" fontId="28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28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vertical="center"/>
    </xf>
    <xf numFmtId="3" fontId="3" fillId="2" borderId="0" xfId="0" applyNumberFormat="1" applyFont="1" applyFill="1" applyAlignment="1">
      <alignment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2" fontId="3" fillId="2" borderId="0" xfId="0" applyNumberFormat="1" applyFont="1" applyFill="1" applyAlignment="1">
      <alignment horizontal="center" vertical="center"/>
    </xf>
    <xf numFmtId="2" fontId="18" fillId="2" borderId="1" xfId="0" applyNumberFormat="1" applyFont="1" applyFill="1" applyBorder="1" applyAlignment="1">
      <alignment horizontal="center" vertical="center" wrapText="1"/>
    </xf>
    <xf numFmtId="164" fontId="31" fillId="2" borderId="1" xfId="0" applyNumberFormat="1" applyFont="1" applyFill="1" applyBorder="1" applyAlignment="1">
      <alignment horizontal="center" vertical="center" wrapText="1"/>
    </xf>
    <xf numFmtId="164" fontId="31" fillId="2" borderId="1" xfId="0" applyNumberFormat="1" applyFont="1" applyFill="1" applyBorder="1" applyAlignment="1">
      <alignment vertical="center" wrapText="1"/>
    </xf>
    <xf numFmtId="164" fontId="31" fillId="2" borderId="1" xfId="2" applyNumberFormat="1" applyFont="1" applyFill="1" applyBorder="1" applyAlignment="1">
      <alignment vertical="center" wrapText="1"/>
    </xf>
    <xf numFmtId="164" fontId="17" fillId="2" borderId="1" xfId="0" applyNumberFormat="1" applyFont="1" applyFill="1" applyBorder="1" applyAlignment="1">
      <alignment vertical="center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164" fontId="10" fillId="2" borderId="1" xfId="2" applyNumberFormat="1" applyFont="1" applyFill="1" applyBorder="1" applyAlignment="1">
      <alignment horizontal="center"/>
    </xf>
    <xf numFmtId="164" fontId="10" fillId="2" borderId="1" xfId="2" applyNumberFormat="1" applyFont="1" applyFill="1" applyBorder="1" applyAlignment="1"/>
    <xf numFmtId="0" fontId="33" fillId="2" borderId="0" xfId="0" applyFont="1" applyFill="1" applyAlignment="1">
      <alignment vertical="center"/>
    </xf>
    <xf numFmtId="0" fontId="36" fillId="2" borderId="0" xfId="0" applyFont="1" applyFill="1" applyAlignment="1">
      <alignment vertical="center"/>
    </xf>
    <xf numFmtId="164" fontId="31" fillId="2" borderId="1" xfId="2" applyNumberFormat="1" applyFont="1" applyFill="1" applyBorder="1" applyAlignment="1">
      <alignment horizontal="center" vertical="center"/>
    </xf>
    <xf numFmtId="0" fontId="33" fillId="2" borderId="0" xfId="0" applyFont="1" applyFill="1" applyAlignment="1">
      <alignment horizontal="center" vertical="center"/>
    </xf>
    <xf numFmtId="164" fontId="17" fillId="2" borderId="1" xfId="0" applyNumberFormat="1" applyFont="1" applyFill="1" applyBorder="1" applyAlignment="1">
      <alignment horizontal="center" vertical="center"/>
    </xf>
    <xf numFmtId="164" fontId="17" fillId="2" borderId="1" xfId="2" applyNumberFormat="1" applyFont="1" applyFill="1" applyBorder="1" applyAlignment="1">
      <alignment horizontal="center" vertical="center"/>
    </xf>
    <xf numFmtId="3" fontId="25" fillId="2" borderId="0" xfId="0" applyNumberFormat="1" applyFont="1" applyFill="1" applyBorder="1" applyAlignment="1">
      <alignment horizontal="center" vertical="center" wrapText="1"/>
    </xf>
    <xf numFmtId="3" fontId="9" fillId="2" borderId="0" xfId="0" applyNumberFormat="1" applyFont="1" applyFill="1" applyBorder="1" applyAlignment="1">
      <alignment horizontal="center" vertical="center" wrapText="1"/>
    </xf>
    <xf numFmtId="3" fontId="3" fillId="2" borderId="0" xfId="0" applyNumberFormat="1" applyFont="1" applyFill="1" applyBorder="1" applyAlignment="1">
      <alignment horizontal="center" vertical="center" wrapText="1"/>
    </xf>
    <xf numFmtId="3" fontId="39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9" fontId="3" fillId="2" borderId="0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vertical="center"/>
    </xf>
    <xf numFmtId="0" fontId="31" fillId="2" borderId="1" xfId="0" applyFont="1" applyFill="1" applyBorder="1" applyAlignment="1">
      <alignment horizontal="right" vertical="center"/>
    </xf>
    <xf numFmtId="3" fontId="31" fillId="2" borderId="1" xfId="0" applyNumberFormat="1" applyFont="1" applyFill="1" applyBorder="1" applyAlignment="1">
      <alignment horizontal="center" vertical="center"/>
    </xf>
    <xf numFmtId="3" fontId="31" fillId="2" borderId="1" xfId="0" applyNumberFormat="1" applyFont="1" applyFill="1" applyBorder="1" applyAlignment="1">
      <alignment horizontal="right" vertical="center"/>
    </xf>
    <xf numFmtId="9" fontId="31" fillId="2" borderId="1" xfId="0" applyNumberFormat="1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vertical="center"/>
    </xf>
    <xf numFmtId="0" fontId="31" fillId="2" borderId="1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vertical="center"/>
    </xf>
    <xf numFmtId="3" fontId="32" fillId="2" borderId="1" xfId="0" applyNumberFormat="1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/>
    </xf>
    <xf numFmtId="0" fontId="35" fillId="2" borderId="0" xfId="0" applyFont="1" applyFill="1" applyAlignment="1">
      <alignment vertical="center" wrapText="1"/>
    </xf>
    <xf numFmtId="164" fontId="17" fillId="2" borderId="1" xfId="2" applyNumberFormat="1" applyFont="1" applyFill="1" applyBorder="1" applyAlignment="1">
      <alignment vertical="center"/>
    </xf>
    <xf numFmtId="0" fontId="27" fillId="2" borderId="1" xfId="0" applyFont="1" applyFill="1" applyBorder="1" applyAlignment="1">
      <alignment vertical="center"/>
    </xf>
    <xf numFmtId="0" fontId="27" fillId="2" borderId="1" xfId="0" applyFont="1" applyFill="1" applyBorder="1" applyAlignment="1">
      <alignment horizontal="center" vertical="center"/>
    </xf>
    <xf numFmtId="164" fontId="27" fillId="2" borderId="1" xfId="2" applyNumberFormat="1" applyFont="1" applyFill="1" applyBorder="1" applyAlignment="1">
      <alignment horizontal="right" vertical="center"/>
    </xf>
    <xf numFmtId="164" fontId="31" fillId="2" borderId="1" xfId="2" applyNumberFormat="1" applyFont="1" applyFill="1" applyBorder="1" applyAlignment="1">
      <alignment vertical="center"/>
    </xf>
    <xf numFmtId="164" fontId="31" fillId="2" borderId="1" xfId="0" applyNumberFormat="1" applyFont="1" applyFill="1" applyBorder="1" applyAlignment="1">
      <alignment vertical="center"/>
    </xf>
    <xf numFmtId="0" fontId="31" fillId="2" borderId="1" xfId="0" applyFont="1" applyFill="1" applyBorder="1" applyAlignment="1">
      <alignment horizontal="left" vertical="center"/>
    </xf>
    <xf numFmtId="0" fontId="33" fillId="2" borderId="0" xfId="0" applyFont="1" applyFill="1" applyAlignment="1">
      <alignment horizontal="left" vertical="center"/>
    </xf>
    <xf numFmtId="0" fontId="33" fillId="2" borderId="0" xfId="0" applyFont="1" applyFill="1" applyBorder="1" applyAlignment="1">
      <alignment vertical="center"/>
    </xf>
    <xf numFmtId="0" fontId="36" fillId="2" borderId="0" xfId="0" applyFont="1" applyFill="1" applyBorder="1" applyAlignment="1">
      <alignment vertical="center"/>
    </xf>
    <xf numFmtId="164" fontId="37" fillId="2" borderId="0" xfId="2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3" fontId="21" fillId="2" borderId="0" xfId="0" applyNumberFormat="1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left" vertical="center"/>
    </xf>
    <xf numFmtId="2" fontId="17" fillId="2" borderId="0" xfId="0" applyNumberFormat="1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left" vertical="center"/>
    </xf>
    <xf numFmtId="2" fontId="18" fillId="2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left" vertical="center" wrapText="1"/>
    </xf>
    <xf numFmtId="2" fontId="15" fillId="2" borderId="0" xfId="0" applyNumberFormat="1" applyFont="1" applyFill="1" applyAlignment="1">
      <alignment horizontal="center" vertical="center" wrapText="1"/>
    </xf>
    <xf numFmtId="0" fontId="30" fillId="2" borderId="0" xfId="0" applyFont="1" applyFill="1" applyAlignment="1">
      <alignment horizontal="center" vertical="center"/>
    </xf>
    <xf numFmtId="0" fontId="30" fillId="2" borderId="0" xfId="0" applyFont="1" applyFill="1" applyAlignment="1">
      <alignment horizontal="left" vertical="center"/>
    </xf>
    <xf numFmtId="3" fontId="29" fillId="2" borderId="0" xfId="0" applyNumberFormat="1" applyFont="1" applyFill="1" applyBorder="1" applyAlignment="1">
      <alignment horizontal="center" vertical="center" wrapText="1"/>
    </xf>
    <xf numFmtId="3" fontId="29" fillId="2" borderId="0" xfId="0" applyNumberFormat="1" applyFont="1" applyFill="1" applyBorder="1" applyAlignment="1">
      <alignment horizontal="left" vertical="center" wrapText="1"/>
    </xf>
    <xf numFmtId="2" fontId="29" fillId="2" borderId="0" xfId="0" applyNumberFormat="1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/>
    </xf>
    <xf numFmtId="3" fontId="19" fillId="2" borderId="0" xfId="0" applyNumberFormat="1" applyFont="1" applyFill="1" applyBorder="1" applyAlignment="1">
      <alignment horizontal="center" vertical="center" wrapText="1"/>
    </xf>
    <xf numFmtId="3" fontId="34" fillId="2" borderId="0" xfId="0" applyNumberFormat="1" applyFont="1" applyFill="1" applyBorder="1" applyAlignment="1">
      <alignment horizontal="center" vertical="center" wrapText="1"/>
    </xf>
    <xf numFmtId="0" fontId="35" fillId="2" borderId="3" xfId="0" applyFont="1" applyFill="1" applyBorder="1" applyAlignment="1">
      <alignment horizontal="center" vertical="center" wrapText="1"/>
    </xf>
    <xf numFmtId="3" fontId="15" fillId="2" borderId="0" xfId="0" applyNumberFormat="1" applyFont="1" applyFill="1" applyBorder="1" applyAlignment="1">
      <alignment horizontal="center" vertical="center" wrapText="1"/>
    </xf>
    <xf numFmtId="3" fontId="32" fillId="2" borderId="1" xfId="0" applyNumberFormat="1" applyFont="1" applyFill="1" applyBorder="1" applyAlignment="1">
      <alignment horizontal="center" vertical="center"/>
    </xf>
    <xf numFmtId="3" fontId="32" fillId="2" borderId="1" xfId="2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vertical="center"/>
    </xf>
    <xf numFmtId="1" fontId="32" fillId="2" borderId="1" xfId="0" applyNumberFormat="1" applyFont="1" applyFill="1" applyBorder="1" applyAlignment="1">
      <alignment horizontal="center" vertical="center"/>
    </xf>
    <xf numFmtId="3" fontId="32" fillId="2" borderId="1" xfId="0" applyNumberFormat="1" applyFont="1" applyFill="1" applyBorder="1" applyAlignment="1">
      <alignment horizontal="center" vertical="center" shrinkToFit="1"/>
    </xf>
    <xf numFmtId="3" fontId="32" fillId="2" borderId="1" xfId="0" applyNumberFormat="1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/>
    </xf>
    <xf numFmtId="3" fontId="24" fillId="2" borderId="4" xfId="2" applyNumberFormat="1" applyFont="1" applyFill="1" applyBorder="1" applyAlignment="1">
      <alignment horizontal="center" vertical="center"/>
    </xf>
    <xf numFmtId="3" fontId="40" fillId="2" borderId="4" xfId="0" applyNumberFormat="1" applyFont="1" applyFill="1" applyBorder="1" applyAlignment="1">
      <alignment horizontal="center" vertical="center"/>
    </xf>
    <xf numFmtId="3" fontId="38" fillId="2" borderId="4" xfId="0" applyNumberFormat="1" applyFont="1" applyFill="1" applyBorder="1" applyAlignment="1">
      <alignment horizontal="center" vertical="center"/>
    </xf>
    <xf numFmtId="9" fontId="41" fillId="2" borderId="0" xfId="0" applyNumberFormat="1" applyFont="1" applyFill="1" applyBorder="1" applyAlignment="1">
      <alignment horizontal="left" vertical="center"/>
    </xf>
    <xf numFmtId="43" fontId="41" fillId="2" borderId="0" xfId="2" applyFont="1" applyFill="1" applyBorder="1" applyAlignment="1">
      <alignment horizontal="center" vertical="center"/>
    </xf>
    <xf numFmtId="0" fontId="41" fillId="2" borderId="0" xfId="0" applyFont="1" applyFill="1" applyBorder="1" applyAlignment="1">
      <alignment horizontal="center" vertical="center"/>
    </xf>
    <xf numFmtId="3" fontId="41" fillId="2" borderId="0" xfId="0" applyNumberFormat="1" applyFont="1" applyFill="1" applyBorder="1" applyAlignment="1">
      <alignment horizontal="center" vertical="center"/>
    </xf>
    <xf numFmtId="9" fontId="11" fillId="2" borderId="0" xfId="0" applyNumberFormat="1" applyFont="1" applyFill="1" applyBorder="1" applyAlignment="1">
      <alignment horizontal="left" vertical="center"/>
    </xf>
    <xf numFmtId="3" fontId="11" fillId="2" borderId="0" xfId="0" applyNumberFormat="1" applyFont="1" applyFill="1" applyBorder="1" applyAlignment="1">
      <alignment horizontal="center" vertical="center"/>
    </xf>
    <xf numFmtId="3" fontId="17" fillId="2" borderId="0" xfId="0" applyNumberFormat="1" applyFont="1" applyFill="1" applyBorder="1" applyAlignment="1">
      <alignment horizontal="center" vertical="center"/>
    </xf>
    <xf numFmtId="3" fontId="17" fillId="2" borderId="0" xfId="0" applyNumberFormat="1" applyFont="1" applyFill="1" applyBorder="1" applyAlignment="1">
      <alignment horizontal="center" vertical="center"/>
    </xf>
    <xf numFmtId="3" fontId="18" fillId="2" borderId="0" xfId="0" applyNumberFormat="1" applyFont="1" applyFill="1" applyBorder="1" applyAlignment="1">
      <alignment horizontal="center" vertical="center"/>
    </xf>
    <xf numFmtId="3" fontId="15" fillId="2" borderId="0" xfId="0" applyNumberFormat="1" applyFont="1" applyFill="1" applyBorder="1" applyAlignment="1">
      <alignment horizontal="center" vertical="center"/>
    </xf>
    <xf numFmtId="3" fontId="25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164" fontId="31" fillId="2" borderId="0" xfId="2" applyNumberFormat="1" applyFont="1" applyFill="1" applyAlignment="1">
      <alignment vertical="center"/>
    </xf>
    <xf numFmtId="43" fontId="41" fillId="2" borderId="0" xfId="2" quotePrefix="1" applyFont="1" applyFill="1" applyBorder="1" applyAlignment="1">
      <alignment horizontal="left" vertical="center"/>
    </xf>
    <xf numFmtId="43" fontId="41" fillId="2" borderId="0" xfId="2" applyFont="1" applyFill="1" applyBorder="1" applyAlignment="1">
      <alignment horizontal="left" vertical="center"/>
    </xf>
    <xf numFmtId="3" fontId="41" fillId="2" borderId="0" xfId="0" applyNumberFormat="1" applyFont="1" applyFill="1" applyBorder="1" applyAlignment="1">
      <alignment horizontal="left" vertical="center"/>
    </xf>
    <xf numFmtId="9" fontId="31" fillId="2" borderId="1" xfId="0" applyNumberFormat="1" applyFont="1" applyFill="1" applyBorder="1" applyAlignment="1">
      <alignment vertical="center"/>
    </xf>
    <xf numFmtId="3" fontId="11" fillId="2" borderId="0" xfId="0" applyNumberFormat="1" applyFont="1" applyFill="1" applyBorder="1" applyAlignment="1">
      <alignment horizontal="left" vertical="center"/>
    </xf>
    <xf numFmtId="0" fontId="35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3" fontId="3" fillId="2" borderId="0" xfId="0" applyNumberFormat="1" applyFont="1" applyFill="1" applyBorder="1" applyAlignment="1">
      <alignment horizontal="center" vertical="center"/>
    </xf>
    <xf numFmtId="3" fontId="33" fillId="2" borderId="0" xfId="0" applyNumberFormat="1" applyFont="1" applyFill="1" applyBorder="1" applyAlignment="1">
      <alignment horizontal="center" vertical="center"/>
    </xf>
    <xf numFmtId="3" fontId="33" fillId="2" borderId="0" xfId="0" applyNumberFormat="1" applyFont="1" applyFill="1" applyAlignment="1">
      <alignment horizontal="center" vertical="center"/>
    </xf>
    <xf numFmtId="3" fontId="33" fillId="2" borderId="0" xfId="0" applyNumberFormat="1" applyFont="1" applyFill="1" applyBorder="1" applyAlignment="1">
      <alignment vertical="center"/>
    </xf>
  </cellXfs>
  <cellStyles count="4">
    <cellStyle name="Comma" xfId="2" builtinId="3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Normal="100" zoomScaleSheetLayoutView="100" workbookViewId="0">
      <selection activeCell="B25" sqref="B25"/>
    </sheetView>
  </sheetViews>
  <sheetFormatPr defaultColWidth="9.140625" defaultRowHeight="15" x14ac:dyDescent="0.25"/>
  <cols>
    <col min="1" max="1" width="4.5703125" style="6" customWidth="1"/>
    <col min="2" max="2" width="27.5703125" style="2" customWidth="1"/>
    <col min="3" max="3" width="12" style="6" bestFit="1" customWidth="1"/>
    <col min="4" max="4" width="22.5703125" style="2" customWidth="1"/>
    <col min="5" max="5" width="23.28515625" style="22" customWidth="1"/>
    <col min="6" max="6" width="7" style="6" customWidth="1"/>
    <col min="7" max="7" width="15.5703125" style="6" customWidth="1"/>
    <col min="8" max="8" width="14.28515625" style="6" customWidth="1"/>
    <col min="9" max="9" width="17.28515625" style="2" customWidth="1"/>
    <col min="10" max="10" width="0.7109375" style="6" hidden="1" customWidth="1"/>
    <col min="11" max="11" width="20.42578125" style="2" hidden="1" customWidth="1"/>
    <col min="12" max="16384" width="9.140625" style="2"/>
  </cols>
  <sheetData>
    <row r="1" spans="1:11" s="14" customFormat="1" ht="18.75" x14ac:dyDescent="0.25">
      <c r="A1" s="89" t="s">
        <v>7</v>
      </c>
      <c r="B1" s="89"/>
      <c r="C1" s="89"/>
      <c r="D1" s="89"/>
      <c r="E1" s="89"/>
      <c r="F1" s="89"/>
      <c r="G1" s="89"/>
      <c r="H1" s="89"/>
      <c r="I1" s="89"/>
      <c r="J1" s="89"/>
      <c r="K1" s="13">
        <v>10</v>
      </c>
    </row>
    <row r="2" spans="1:11" s="14" customFormat="1" ht="16.5" customHeight="1" x14ac:dyDescent="0.25">
      <c r="A2" s="90" t="s">
        <v>8</v>
      </c>
      <c r="B2" s="90"/>
      <c r="C2" s="90"/>
      <c r="D2" s="90"/>
      <c r="E2" s="90"/>
      <c r="F2" s="90"/>
      <c r="G2" s="90"/>
      <c r="H2" s="90"/>
      <c r="I2" s="90"/>
      <c r="J2" s="90"/>
      <c r="K2" s="13"/>
    </row>
    <row r="3" spans="1:11" s="14" customFormat="1" ht="49.5" customHeight="1" x14ac:dyDescent="0.25">
      <c r="A3" s="91" t="s">
        <v>37</v>
      </c>
      <c r="B3" s="91"/>
      <c r="C3" s="91"/>
      <c r="D3" s="91"/>
      <c r="E3" s="91"/>
      <c r="F3" s="91"/>
      <c r="G3" s="91"/>
      <c r="H3" s="91"/>
      <c r="I3" s="91"/>
      <c r="J3" s="91"/>
      <c r="K3" s="13"/>
    </row>
    <row r="4" spans="1:11" ht="21" customHeight="1" x14ac:dyDescent="0.25">
      <c r="A4" s="95" t="s">
        <v>194</v>
      </c>
      <c r="B4" s="95"/>
      <c r="C4" s="95"/>
      <c r="D4" s="95"/>
      <c r="E4" s="95"/>
      <c r="F4" s="95"/>
      <c r="G4" s="95"/>
      <c r="H4" s="95"/>
      <c r="I4" s="95"/>
      <c r="J4" s="95"/>
    </row>
    <row r="5" spans="1:11" s="15" customFormat="1" ht="16.5" x14ac:dyDescent="0.25">
      <c r="A5" s="95" t="s">
        <v>16</v>
      </c>
      <c r="B5" s="95"/>
      <c r="C5" s="95"/>
      <c r="D5" s="95"/>
      <c r="E5" s="95"/>
      <c r="F5" s="95"/>
      <c r="G5" s="95"/>
      <c r="H5" s="95"/>
      <c r="I5" s="95"/>
      <c r="J5" s="95"/>
    </row>
    <row r="6" spans="1:11" ht="6.75" customHeight="1" x14ac:dyDescent="0.25">
      <c r="A6" s="92"/>
      <c r="B6" s="92"/>
      <c r="C6" s="92"/>
      <c r="D6" s="92"/>
      <c r="E6" s="92"/>
      <c r="F6" s="92"/>
      <c r="G6" s="92"/>
      <c r="H6" s="92"/>
      <c r="I6" s="92"/>
      <c r="J6" s="93"/>
    </row>
    <row r="7" spans="1:11" s="16" customFormat="1" ht="24.95" customHeight="1" x14ac:dyDescent="0.25">
      <c r="A7" s="7" t="s">
        <v>5</v>
      </c>
      <c r="B7" s="7" t="s">
        <v>0</v>
      </c>
      <c r="C7" s="7" t="s">
        <v>1</v>
      </c>
      <c r="D7" s="30" t="s">
        <v>2</v>
      </c>
      <c r="E7" s="8" t="s">
        <v>12</v>
      </c>
      <c r="F7" s="7" t="s">
        <v>3</v>
      </c>
      <c r="G7" s="7" t="s">
        <v>4</v>
      </c>
      <c r="H7" s="8" t="s">
        <v>35</v>
      </c>
      <c r="I7" s="7" t="s">
        <v>6</v>
      </c>
      <c r="J7" s="7" t="s">
        <v>19</v>
      </c>
      <c r="K7" s="12" t="s">
        <v>22</v>
      </c>
    </row>
    <row r="8" spans="1:11" ht="24" customHeight="1" x14ac:dyDescent="0.25">
      <c r="A8" s="9">
        <v>1</v>
      </c>
      <c r="B8" s="79" t="s">
        <v>47</v>
      </c>
      <c r="C8" s="80">
        <v>11192272</v>
      </c>
      <c r="D8" s="79" t="s">
        <v>223</v>
      </c>
      <c r="E8" s="79" t="s">
        <v>30</v>
      </c>
      <c r="F8" s="80">
        <v>61</v>
      </c>
      <c r="G8" s="25" t="s">
        <v>204</v>
      </c>
      <c r="H8" s="10">
        <v>1650000</v>
      </c>
      <c r="I8" s="81">
        <f>H8*10</f>
        <v>16500000</v>
      </c>
      <c r="J8" s="10"/>
      <c r="K8" s="17"/>
    </row>
    <row r="9" spans="1:11" ht="24.95" customHeight="1" x14ac:dyDescent="0.25">
      <c r="A9" s="9">
        <v>2</v>
      </c>
      <c r="B9" s="79" t="s">
        <v>48</v>
      </c>
      <c r="C9" s="80">
        <v>11181663</v>
      </c>
      <c r="D9" s="79" t="s">
        <v>49</v>
      </c>
      <c r="E9" s="79" t="s">
        <v>50</v>
      </c>
      <c r="F9" s="80">
        <v>60</v>
      </c>
      <c r="G9" s="25" t="s">
        <v>204</v>
      </c>
      <c r="H9" s="10">
        <v>1650000</v>
      </c>
      <c r="I9" s="81">
        <f t="shared" ref="I9:I14" si="0">H9*10</f>
        <v>16500000</v>
      </c>
      <c r="J9" s="10"/>
      <c r="K9" s="17"/>
    </row>
    <row r="10" spans="1:11" ht="24.95" customHeight="1" x14ac:dyDescent="0.25">
      <c r="A10" s="9">
        <v>3</v>
      </c>
      <c r="B10" s="79" t="s">
        <v>52</v>
      </c>
      <c r="C10" s="80">
        <v>11194947</v>
      </c>
      <c r="D10" s="79" t="s">
        <v>53</v>
      </c>
      <c r="E10" s="79" t="s">
        <v>29</v>
      </c>
      <c r="F10" s="80">
        <v>61</v>
      </c>
      <c r="G10" s="25" t="s">
        <v>204</v>
      </c>
      <c r="H10" s="10">
        <v>1400000</v>
      </c>
      <c r="I10" s="81">
        <f t="shared" si="0"/>
        <v>14000000</v>
      </c>
      <c r="J10" s="10"/>
      <c r="K10" s="17"/>
    </row>
    <row r="11" spans="1:11" ht="24.95" customHeight="1" x14ac:dyDescent="0.25">
      <c r="A11" s="9">
        <v>4</v>
      </c>
      <c r="B11" s="79" t="s">
        <v>54</v>
      </c>
      <c r="C11" s="80">
        <v>11182874</v>
      </c>
      <c r="D11" s="79" t="s">
        <v>55</v>
      </c>
      <c r="E11" s="79" t="s">
        <v>26</v>
      </c>
      <c r="F11" s="80">
        <v>60</v>
      </c>
      <c r="G11" s="25" t="s">
        <v>204</v>
      </c>
      <c r="H11" s="10">
        <v>1400000</v>
      </c>
      <c r="I11" s="81">
        <f t="shared" si="0"/>
        <v>14000000</v>
      </c>
      <c r="J11" s="10"/>
      <c r="K11" s="17"/>
    </row>
    <row r="12" spans="1:11" ht="24.95" customHeight="1" x14ac:dyDescent="0.25">
      <c r="A12" s="9">
        <v>5</v>
      </c>
      <c r="B12" s="79" t="s">
        <v>56</v>
      </c>
      <c r="C12" s="79">
        <v>11184935</v>
      </c>
      <c r="D12" s="79" t="s">
        <v>57</v>
      </c>
      <c r="E12" s="79" t="s">
        <v>58</v>
      </c>
      <c r="F12" s="80">
        <v>60</v>
      </c>
      <c r="G12" s="25" t="s">
        <v>204</v>
      </c>
      <c r="H12" s="10">
        <v>1650000</v>
      </c>
      <c r="I12" s="81">
        <f t="shared" si="0"/>
        <v>16500000</v>
      </c>
      <c r="J12" s="10"/>
      <c r="K12" s="17"/>
    </row>
    <row r="13" spans="1:11" ht="24.95" customHeight="1" x14ac:dyDescent="0.25">
      <c r="A13" s="9">
        <v>6</v>
      </c>
      <c r="B13" s="79" t="s">
        <v>59</v>
      </c>
      <c r="C13" s="79">
        <v>11196518</v>
      </c>
      <c r="D13" s="79" t="s">
        <v>31</v>
      </c>
      <c r="E13" s="79" t="s">
        <v>25</v>
      </c>
      <c r="F13" s="80">
        <v>61</v>
      </c>
      <c r="G13" s="25" t="s">
        <v>204</v>
      </c>
      <c r="H13" s="10">
        <v>1900000</v>
      </c>
      <c r="I13" s="81">
        <f t="shared" si="0"/>
        <v>19000000</v>
      </c>
      <c r="J13" s="10"/>
      <c r="K13" s="17"/>
    </row>
    <row r="14" spans="1:11" ht="24.95" customHeight="1" x14ac:dyDescent="0.25">
      <c r="A14" s="9">
        <v>7</v>
      </c>
      <c r="B14" s="79" t="s">
        <v>222</v>
      </c>
      <c r="C14" s="79">
        <v>11193897</v>
      </c>
      <c r="D14" s="79" t="s">
        <v>224</v>
      </c>
      <c r="E14" s="79" t="s">
        <v>60</v>
      </c>
      <c r="F14" s="80">
        <v>61</v>
      </c>
      <c r="G14" s="25" t="s">
        <v>204</v>
      </c>
      <c r="H14" s="10">
        <v>1650000</v>
      </c>
      <c r="I14" s="81">
        <f t="shared" si="0"/>
        <v>16500000</v>
      </c>
      <c r="J14" s="10"/>
      <c r="K14" s="17"/>
    </row>
    <row r="15" spans="1:11" ht="30.75" customHeight="1" x14ac:dyDescent="0.25">
      <c r="A15" s="94" t="s">
        <v>193</v>
      </c>
      <c r="B15" s="94"/>
      <c r="C15" s="94"/>
      <c r="D15" s="94"/>
      <c r="E15" s="94"/>
      <c r="F15" s="94"/>
      <c r="G15" s="94"/>
      <c r="H15" s="94"/>
      <c r="I15" s="94"/>
      <c r="J15" s="94"/>
    </row>
    <row r="16" spans="1:11" x14ac:dyDescent="0.25">
      <c r="B16" s="19"/>
      <c r="C16" s="23"/>
      <c r="D16" s="19"/>
      <c r="E16" s="20"/>
      <c r="F16" s="23"/>
      <c r="G16" s="23"/>
      <c r="H16" s="23"/>
      <c r="I16" s="19"/>
    </row>
    <row r="17" spans="1:10" x14ac:dyDescent="0.25">
      <c r="B17" s="19"/>
      <c r="C17" s="23"/>
      <c r="D17" s="19"/>
      <c r="E17" s="20"/>
      <c r="F17" s="23"/>
      <c r="G17" s="23"/>
      <c r="H17" s="23"/>
      <c r="I17" s="19"/>
    </row>
    <row r="18" spans="1:10" x14ac:dyDescent="0.25">
      <c r="A18" s="2"/>
      <c r="B18" s="19"/>
      <c r="C18" s="23"/>
      <c r="D18" s="19"/>
      <c r="E18" s="20"/>
      <c r="F18" s="23"/>
      <c r="G18" s="23"/>
      <c r="H18" s="23"/>
      <c r="I18" s="19"/>
      <c r="J18" s="21"/>
    </row>
    <row r="19" spans="1:10" x14ac:dyDescent="0.25">
      <c r="A19" s="2"/>
      <c r="B19" s="19"/>
      <c r="C19" s="23"/>
      <c r="D19" s="19"/>
      <c r="E19" s="20"/>
      <c r="F19" s="23"/>
      <c r="G19" s="23"/>
      <c r="H19" s="23"/>
      <c r="I19" s="19"/>
    </row>
    <row r="20" spans="1:10" x14ac:dyDescent="0.25">
      <c r="A20" s="2"/>
      <c r="B20" s="19"/>
      <c r="C20" s="23"/>
      <c r="D20" s="19"/>
      <c r="E20" s="20"/>
      <c r="F20" s="23"/>
      <c r="G20" s="23"/>
      <c r="H20" s="23"/>
      <c r="I20" s="19"/>
    </row>
    <row r="21" spans="1:10" x14ac:dyDescent="0.25">
      <c r="A21" s="2"/>
      <c r="B21" s="19"/>
      <c r="C21" s="23"/>
      <c r="D21" s="19"/>
      <c r="E21" s="20"/>
      <c r="F21" s="23"/>
      <c r="G21" s="23"/>
      <c r="H21" s="23"/>
      <c r="I21" s="19"/>
    </row>
    <row r="22" spans="1:10" x14ac:dyDescent="0.25">
      <c r="A22" s="2"/>
      <c r="B22" s="19"/>
      <c r="C22" s="23"/>
      <c r="D22" s="19"/>
      <c r="E22" s="20"/>
      <c r="F22" s="23"/>
      <c r="G22" s="23"/>
      <c r="H22" s="23"/>
      <c r="I22" s="19"/>
    </row>
    <row r="23" spans="1:10" x14ac:dyDescent="0.25">
      <c r="A23" s="2"/>
      <c r="B23" s="19"/>
      <c r="C23" s="23"/>
      <c r="D23" s="19"/>
      <c r="E23" s="20"/>
      <c r="F23" s="23"/>
      <c r="G23" s="23"/>
      <c r="H23" s="23"/>
      <c r="I23" s="19"/>
    </row>
    <row r="24" spans="1:10" x14ac:dyDescent="0.25">
      <c r="A24" s="2"/>
      <c r="B24" s="19"/>
      <c r="C24" s="23"/>
      <c r="D24" s="19"/>
      <c r="E24" s="20"/>
      <c r="F24" s="23"/>
      <c r="G24" s="23"/>
      <c r="H24" s="23"/>
      <c r="I24" s="19"/>
    </row>
    <row r="25" spans="1:10" x14ac:dyDescent="0.25">
      <c r="A25" s="2"/>
      <c r="B25" s="19"/>
      <c r="C25" s="23"/>
      <c r="D25" s="19"/>
      <c r="E25" s="20"/>
      <c r="F25" s="23"/>
      <c r="G25" s="23"/>
      <c r="H25" s="23"/>
      <c r="I25" s="19"/>
    </row>
    <row r="26" spans="1:10" x14ac:dyDescent="0.25">
      <c r="A26" s="2"/>
      <c r="B26" s="19"/>
      <c r="C26" s="23"/>
      <c r="D26" s="19"/>
      <c r="E26" s="20"/>
      <c r="F26" s="23"/>
      <c r="G26" s="23"/>
      <c r="H26" s="23"/>
      <c r="I26" s="19"/>
    </row>
    <row r="27" spans="1:10" x14ac:dyDescent="0.25">
      <c r="A27" s="2"/>
      <c r="B27" s="19"/>
      <c r="C27" s="23"/>
      <c r="D27" s="19"/>
      <c r="E27" s="20"/>
      <c r="F27" s="23"/>
      <c r="G27" s="23"/>
      <c r="H27" s="23"/>
      <c r="I27" s="19"/>
    </row>
  </sheetData>
  <mergeCells count="7">
    <mergeCell ref="A1:J1"/>
    <mergeCell ref="A2:J2"/>
    <mergeCell ref="A3:J3"/>
    <mergeCell ref="A6:J6"/>
    <mergeCell ref="A15:J15"/>
    <mergeCell ref="A4:J4"/>
    <mergeCell ref="A5:J5"/>
  </mergeCells>
  <printOptions horizontalCentered="1"/>
  <pageMargins left="0.19685039370078741" right="0.15748031496062992" top="0.35433070866141736" bottom="0.23622047244094491" header="0.31496062992125984" footer="0.23622047244094491"/>
  <pageSetup paperSize="9" scale="69" orientation="portrait" r:id="rId1"/>
  <colBreaks count="1" manualBreakCount="1">
    <brk id="9" max="4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"/>
  <sheetViews>
    <sheetView topLeftCell="A14" zoomScale="115" zoomScaleNormal="115" workbookViewId="0">
      <selection activeCell="D35" sqref="D35"/>
    </sheetView>
  </sheetViews>
  <sheetFormatPr defaultColWidth="9.140625" defaultRowHeight="12.75" x14ac:dyDescent="0.25"/>
  <cols>
    <col min="1" max="1" width="5" style="26" customWidth="1"/>
    <col min="2" max="2" width="20.85546875" style="35" customWidth="1"/>
    <col min="3" max="3" width="12.42578125" style="36" customWidth="1"/>
    <col min="4" max="4" width="17.5703125" style="36" customWidth="1"/>
    <col min="5" max="5" width="21.42578125" style="35" customWidth="1"/>
    <col min="6" max="6" width="7.28515625" style="36" customWidth="1"/>
    <col min="7" max="7" width="13.140625" style="26" customWidth="1"/>
    <col min="8" max="8" width="15" style="44" customWidth="1"/>
    <col min="9" max="9" width="17.42578125" style="36" customWidth="1"/>
    <col min="10" max="10" width="0.42578125" style="26" hidden="1" customWidth="1"/>
    <col min="11" max="11" width="34.140625" style="26" hidden="1" customWidth="1"/>
    <col min="12" max="16384" width="9.140625" style="26"/>
  </cols>
  <sheetData>
    <row r="1" spans="1:11" ht="15.75" x14ac:dyDescent="0.25">
      <c r="A1" s="96" t="s">
        <v>7</v>
      </c>
      <c r="B1" s="97"/>
      <c r="C1" s="96"/>
      <c r="D1" s="96"/>
      <c r="E1" s="96"/>
      <c r="F1" s="96"/>
      <c r="G1" s="96"/>
      <c r="H1" s="98"/>
      <c r="I1" s="96"/>
      <c r="J1" s="26">
        <v>5</v>
      </c>
    </row>
    <row r="2" spans="1:11" ht="15.75" x14ac:dyDescent="0.25">
      <c r="A2" s="99" t="s">
        <v>8</v>
      </c>
      <c r="B2" s="100"/>
      <c r="C2" s="99"/>
      <c r="D2" s="99"/>
      <c r="E2" s="99"/>
      <c r="F2" s="99"/>
      <c r="G2" s="99"/>
      <c r="H2" s="101"/>
      <c r="I2" s="99"/>
    </row>
    <row r="3" spans="1:11" ht="42.75" customHeight="1" x14ac:dyDescent="0.25">
      <c r="A3" s="102" t="s">
        <v>201</v>
      </c>
      <c r="B3" s="103"/>
      <c r="C3" s="102"/>
      <c r="D3" s="102"/>
      <c r="E3" s="102"/>
      <c r="F3" s="102"/>
      <c r="G3" s="102"/>
      <c r="H3" s="104"/>
      <c r="I3" s="102"/>
    </row>
    <row r="4" spans="1:11" ht="2.25" hidden="1" customHeight="1" x14ac:dyDescent="0.25">
      <c r="A4" s="31"/>
      <c r="B4" s="32"/>
      <c r="C4" s="31"/>
      <c r="D4" s="31"/>
      <c r="E4" s="32"/>
      <c r="F4" s="31"/>
      <c r="G4" s="33"/>
      <c r="H4" s="31"/>
      <c r="I4" s="31"/>
    </row>
    <row r="5" spans="1:11" ht="16.5" x14ac:dyDescent="0.25">
      <c r="A5" s="107" t="s">
        <v>202</v>
      </c>
      <c r="B5" s="108"/>
      <c r="C5" s="107"/>
      <c r="D5" s="107"/>
      <c r="E5" s="107"/>
      <c r="F5" s="107"/>
      <c r="G5" s="107"/>
      <c r="H5" s="109"/>
      <c r="I5" s="107"/>
    </row>
    <row r="6" spans="1:11" s="34" customFormat="1" ht="16.5" x14ac:dyDescent="0.25">
      <c r="A6" s="107" t="s">
        <v>16</v>
      </c>
      <c r="B6" s="108"/>
      <c r="C6" s="107"/>
      <c r="D6" s="107"/>
      <c r="E6" s="107"/>
      <c r="F6" s="107"/>
      <c r="G6" s="107"/>
      <c r="H6" s="109"/>
      <c r="I6" s="107"/>
    </row>
    <row r="8" spans="1:11" s="1" customFormat="1" ht="32.25" customHeight="1" x14ac:dyDescent="0.25">
      <c r="A8" s="42" t="s">
        <v>5</v>
      </c>
      <c r="B8" s="42" t="s">
        <v>9</v>
      </c>
      <c r="C8" s="42" t="s">
        <v>1</v>
      </c>
      <c r="D8" s="42" t="s">
        <v>2</v>
      </c>
      <c r="E8" s="42" t="s">
        <v>12</v>
      </c>
      <c r="F8" s="42" t="s">
        <v>3</v>
      </c>
      <c r="G8" s="42" t="s">
        <v>4</v>
      </c>
      <c r="H8" s="45" t="s">
        <v>10</v>
      </c>
      <c r="I8" s="42" t="s">
        <v>6</v>
      </c>
      <c r="J8" s="37" t="s">
        <v>19</v>
      </c>
      <c r="K8" s="37" t="s">
        <v>22</v>
      </c>
    </row>
    <row r="9" spans="1:11" s="1" customFormat="1" ht="21.95" customHeight="1" x14ac:dyDescent="0.25">
      <c r="A9" s="66">
        <v>1</v>
      </c>
      <c r="B9" s="40" t="s">
        <v>93</v>
      </c>
      <c r="C9" s="39">
        <v>11195190</v>
      </c>
      <c r="D9" s="40" t="s">
        <v>235</v>
      </c>
      <c r="E9" s="38" t="s">
        <v>197</v>
      </c>
      <c r="F9" s="39">
        <v>61</v>
      </c>
      <c r="G9" s="40" t="s">
        <v>112</v>
      </c>
      <c r="H9" s="78">
        <v>1650000</v>
      </c>
      <c r="I9" s="49">
        <f>H9*5</f>
        <v>8250000</v>
      </c>
      <c r="J9" s="37"/>
      <c r="K9" s="37"/>
    </row>
    <row r="10" spans="1:11" s="1" customFormat="1" ht="21.95" customHeight="1" x14ac:dyDescent="0.25">
      <c r="A10" s="66">
        <v>2</v>
      </c>
      <c r="B10" s="40" t="s">
        <v>94</v>
      </c>
      <c r="C10" s="39">
        <v>11192403</v>
      </c>
      <c r="D10" s="40" t="s">
        <v>236</v>
      </c>
      <c r="E10" s="38" t="s">
        <v>198</v>
      </c>
      <c r="F10" s="39">
        <v>61</v>
      </c>
      <c r="G10" s="40" t="s">
        <v>112</v>
      </c>
      <c r="H10" s="78">
        <v>1400000</v>
      </c>
      <c r="I10" s="49">
        <f t="shared" ref="I10:I73" si="0">H10*5</f>
        <v>7000000</v>
      </c>
      <c r="J10" s="37"/>
      <c r="K10" s="37"/>
    </row>
    <row r="11" spans="1:11" s="1" customFormat="1" ht="21.95" customHeight="1" x14ac:dyDescent="0.25">
      <c r="A11" s="66">
        <v>3</v>
      </c>
      <c r="B11" s="40" t="s">
        <v>51</v>
      </c>
      <c r="C11" s="39">
        <v>11162692</v>
      </c>
      <c r="D11" s="40" t="s">
        <v>237</v>
      </c>
      <c r="E11" s="38" t="s">
        <v>28</v>
      </c>
      <c r="F11" s="39">
        <v>58</v>
      </c>
      <c r="G11" s="40" t="s">
        <v>195</v>
      </c>
      <c r="H11" s="82">
        <v>1650000</v>
      </c>
      <c r="I11" s="49">
        <f t="shared" si="0"/>
        <v>8250000</v>
      </c>
      <c r="J11" s="37"/>
      <c r="K11" s="37"/>
    </row>
    <row r="12" spans="1:11" s="1" customFormat="1" ht="21.95" customHeight="1" x14ac:dyDescent="0.25">
      <c r="A12" s="66">
        <v>4</v>
      </c>
      <c r="B12" s="40" t="s">
        <v>95</v>
      </c>
      <c r="C12" s="39">
        <v>11190046</v>
      </c>
      <c r="D12" s="40" t="s">
        <v>238</v>
      </c>
      <c r="E12" s="38" t="s">
        <v>96</v>
      </c>
      <c r="F12" s="39">
        <v>61</v>
      </c>
      <c r="G12" s="40" t="s">
        <v>196</v>
      </c>
      <c r="H12" s="78">
        <v>1650000</v>
      </c>
      <c r="I12" s="49">
        <f t="shared" si="0"/>
        <v>8250000</v>
      </c>
      <c r="J12" s="37"/>
      <c r="K12" s="37"/>
    </row>
    <row r="13" spans="1:11" s="1" customFormat="1" ht="21.95" customHeight="1" x14ac:dyDescent="0.25">
      <c r="A13" s="66">
        <v>5</v>
      </c>
      <c r="B13" s="40" t="s">
        <v>97</v>
      </c>
      <c r="C13" s="39">
        <v>11160857</v>
      </c>
      <c r="D13" s="40" t="s">
        <v>98</v>
      </c>
      <c r="E13" s="38" t="s">
        <v>99</v>
      </c>
      <c r="F13" s="39">
        <v>58</v>
      </c>
      <c r="G13" s="40" t="s">
        <v>114</v>
      </c>
      <c r="H13" s="83">
        <v>1900000</v>
      </c>
      <c r="I13" s="49">
        <f t="shared" si="0"/>
        <v>9500000</v>
      </c>
      <c r="J13" s="37"/>
      <c r="K13" s="37"/>
    </row>
    <row r="14" spans="1:11" s="1" customFormat="1" ht="21.95" customHeight="1" x14ac:dyDescent="0.25">
      <c r="A14" s="66">
        <v>6</v>
      </c>
      <c r="B14" s="40" t="s">
        <v>100</v>
      </c>
      <c r="C14" s="39">
        <v>11186389</v>
      </c>
      <c r="D14" s="40" t="s">
        <v>239</v>
      </c>
      <c r="E14" s="38" t="s">
        <v>24</v>
      </c>
      <c r="F14" s="39">
        <v>60</v>
      </c>
      <c r="G14" s="40" t="s">
        <v>112</v>
      </c>
      <c r="H14" s="82">
        <v>1650000</v>
      </c>
      <c r="I14" s="49">
        <f t="shared" si="0"/>
        <v>8250000</v>
      </c>
      <c r="J14" s="37"/>
      <c r="K14" s="37"/>
    </row>
    <row r="15" spans="1:11" s="1" customFormat="1" ht="21.95" customHeight="1" x14ac:dyDescent="0.25">
      <c r="A15" s="66">
        <v>7</v>
      </c>
      <c r="B15" s="40" t="s">
        <v>101</v>
      </c>
      <c r="C15" s="39">
        <v>11197086</v>
      </c>
      <c r="D15" s="40" t="s">
        <v>240</v>
      </c>
      <c r="E15" s="38" t="s">
        <v>107</v>
      </c>
      <c r="F15" s="39">
        <v>61</v>
      </c>
      <c r="G15" s="40" t="s">
        <v>112</v>
      </c>
      <c r="H15" s="78">
        <v>1900000</v>
      </c>
      <c r="I15" s="49">
        <f t="shared" si="0"/>
        <v>9500000</v>
      </c>
      <c r="J15" s="37"/>
      <c r="K15" s="37"/>
    </row>
    <row r="16" spans="1:11" s="1" customFormat="1" ht="21.95" customHeight="1" x14ac:dyDescent="0.25">
      <c r="A16" s="66">
        <v>8</v>
      </c>
      <c r="B16" s="40" t="s">
        <v>102</v>
      </c>
      <c r="C16" s="39">
        <v>11197049</v>
      </c>
      <c r="D16" s="40" t="s">
        <v>241</v>
      </c>
      <c r="E16" s="38" t="s">
        <v>90</v>
      </c>
      <c r="F16" s="39">
        <v>61</v>
      </c>
      <c r="G16" s="40" t="s">
        <v>112</v>
      </c>
      <c r="H16" s="78">
        <v>1650000</v>
      </c>
      <c r="I16" s="49">
        <f t="shared" si="0"/>
        <v>8250000</v>
      </c>
      <c r="J16" s="37"/>
      <c r="K16" s="37"/>
    </row>
    <row r="17" spans="1:11" s="1" customFormat="1" ht="21.95" customHeight="1" x14ac:dyDescent="0.25">
      <c r="A17" s="66">
        <v>9</v>
      </c>
      <c r="B17" s="40" t="s">
        <v>103</v>
      </c>
      <c r="C17" s="39">
        <v>11173007</v>
      </c>
      <c r="D17" s="40" t="s">
        <v>104</v>
      </c>
      <c r="E17" s="38" t="s">
        <v>28</v>
      </c>
      <c r="F17" s="39">
        <v>59</v>
      </c>
      <c r="G17" s="40" t="s">
        <v>114</v>
      </c>
      <c r="H17" s="82">
        <v>1650000</v>
      </c>
      <c r="I17" s="49">
        <f t="shared" si="0"/>
        <v>8250000</v>
      </c>
      <c r="J17" s="37"/>
      <c r="K17" s="37"/>
    </row>
    <row r="18" spans="1:11" s="1" customFormat="1" ht="21.95" customHeight="1" x14ac:dyDescent="0.25">
      <c r="A18" s="66">
        <v>10</v>
      </c>
      <c r="B18" s="40" t="s">
        <v>105</v>
      </c>
      <c r="C18" s="39">
        <v>11197066</v>
      </c>
      <c r="D18" s="40" t="s">
        <v>106</v>
      </c>
      <c r="E18" s="38" t="s">
        <v>107</v>
      </c>
      <c r="F18" s="39">
        <v>61</v>
      </c>
      <c r="G18" s="40" t="s">
        <v>112</v>
      </c>
      <c r="H18" s="78">
        <v>1900000</v>
      </c>
      <c r="I18" s="49">
        <f t="shared" si="0"/>
        <v>9500000</v>
      </c>
      <c r="J18" s="37"/>
      <c r="K18" s="37"/>
    </row>
    <row r="19" spans="1:11" s="1" customFormat="1" ht="21.95" customHeight="1" x14ac:dyDescent="0.25">
      <c r="A19" s="66">
        <v>11</v>
      </c>
      <c r="B19" s="38" t="s">
        <v>110</v>
      </c>
      <c r="C19" s="39">
        <v>11175330</v>
      </c>
      <c r="D19" s="38" t="s">
        <v>232</v>
      </c>
      <c r="E19" s="38" t="s">
        <v>111</v>
      </c>
      <c r="F19" s="39">
        <v>59</v>
      </c>
      <c r="G19" s="38" t="s">
        <v>112</v>
      </c>
      <c r="H19" s="48">
        <v>1400000</v>
      </c>
      <c r="I19" s="49">
        <f t="shared" si="0"/>
        <v>7000000</v>
      </c>
      <c r="J19" s="37"/>
      <c r="K19" s="37"/>
    </row>
    <row r="20" spans="1:11" s="1" customFormat="1" ht="21.95" customHeight="1" x14ac:dyDescent="0.25">
      <c r="A20" s="66">
        <v>12</v>
      </c>
      <c r="B20" s="38" t="s">
        <v>113</v>
      </c>
      <c r="C20" s="39">
        <v>11171109</v>
      </c>
      <c r="D20" s="38" t="s">
        <v>231</v>
      </c>
      <c r="E20" s="38" t="s">
        <v>25</v>
      </c>
      <c r="F20" s="39">
        <v>59</v>
      </c>
      <c r="G20" s="38" t="s">
        <v>114</v>
      </c>
      <c r="H20" s="48">
        <v>1900000</v>
      </c>
      <c r="I20" s="49">
        <f t="shared" si="0"/>
        <v>9500000</v>
      </c>
      <c r="J20" s="37"/>
      <c r="K20" s="37"/>
    </row>
    <row r="21" spans="1:11" s="1" customFormat="1" ht="21.95" customHeight="1" x14ac:dyDescent="0.25">
      <c r="A21" s="66">
        <v>13</v>
      </c>
      <c r="B21" s="38" t="s">
        <v>115</v>
      </c>
      <c r="C21" s="39">
        <v>11176299</v>
      </c>
      <c r="D21" s="38" t="s">
        <v>242</v>
      </c>
      <c r="E21" s="38" t="s">
        <v>199</v>
      </c>
      <c r="F21" s="39">
        <v>59</v>
      </c>
      <c r="G21" s="38" t="s">
        <v>114</v>
      </c>
      <c r="H21" s="48">
        <v>1900000</v>
      </c>
      <c r="I21" s="49">
        <f t="shared" si="0"/>
        <v>9500000</v>
      </c>
      <c r="J21" s="37"/>
      <c r="K21" s="37"/>
    </row>
    <row r="22" spans="1:11" s="1" customFormat="1" ht="21.95" customHeight="1" x14ac:dyDescent="0.25">
      <c r="A22" s="66">
        <v>14</v>
      </c>
      <c r="B22" s="38" t="s">
        <v>116</v>
      </c>
      <c r="C22" s="39">
        <v>11164449</v>
      </c>
      <c r="D22" s="38" t="s">
        <v>243</v>
      </c>
      <c r="E22" s="38" t="s">
        <v>68</v>
      </c>
      <c r="F22" s="39">
        <v>58</v>
      </c>
      <c r="G22" s="38" t="s">
        <v>112</v>
      </c>
      <c r="H22" s="47">
        <v>1650000</v>
      </c>
      <c r="I22" s="49">
        <f t="shared" si="0"/>
        <v>8250000</v>
      </c>
      <c r="J22" s="37"/>
      <c r="K22" s="37"/>
    </row>
    <row r="23" spans="1:11" s="1" customFormat="1" ht="21.95" customHeight="1" x14ac:dyDescent="0.25">
      <c r="A23" s="66">
        <v>15</v>
      </c>
      <c r="B23" s="38" t="s">
        <v>117</v>
      </c>
      <c r="C23" s="39">
        <v>11176330</v>
      </c>
      <c r="D23" s="38" t="s">
        <v>244</v>
      </c>
      <c r="E23" s="38" t="s">
        <v>90</v>
      </c>
      <c r="F23" s="39">
        <v>59</v>
      </c>
      <c r="G23" s="38" t="s">
        <v>114</v>
      </c>
      <c r="H23" s="48">
        <v>1650000</v>
      </c>
      <c r="I23" s="49">
        <f t="shared" si="0"/>
        <v>8250000</v>
      </c>
      <c r="J23" s="37"/>
      <c r="K23" s="37"/>
    </row>
    <row r="24" spans="1:11" s="1" customFormat="1" ht="21.95" customHeight="1" x14ac:dyDescent="0.25">
      <c r="A24" s="66">
        <v>16</v>
      </c>
      <c r="B24" s="38" t="s">
        <v>118</v>
      </c>
      <c r="C24" s="39">
        <v>11176253</v>
      </c>
      <c r="D24" s="38" t="s">
        <v>245</v>
      </c>
      <c r="E24" s="38" t="s">
        <v>90</v>
      </c>
      <c r="F24" s="39">
        <v>59</v>
      </c>
      <c r="G24" s="38" t="s">
        <v>119</v>
      </c>
      <c r="H24" s="48">
        <v>1650000</v>
      </c>
      <c r="I24" s="49">
        <f t="shared" si="0"/>
        <v>8250000</v>
      </c>
      <c r="J24" s="37"/>
      <c r="K24" s="37"/>
    </row>
    <row r="25" spans="1:11" s="1" customFormat="1" ht="21.95" customHeight="1" x14ac:dyDescent="0.25">
      <c r="A25" s="66">
        <v>17</v>
      </c>
      <c r="B25" s="38" t="s">
        <v>120</v>
      </c>
      <c r="C25" s="39">
        <v>11160775</v>
      </c>
      <c r="D25" s="38" t="s">
        <v>233</v>
      </c>
      <c r="E25" s="38" t="s">
        <v>270</v>
      </c>
      <c r="F25" s="39">
        <v>58</v>
      </c>
      <c r="G25" s="38" t="s">
        <v>112</v>
      </c>
      <c r="H25" s="47">
        <v>1650000</v>
      </c>
      <c r="I25" s="49">
        <f t="shared" si="0"/>
        <v>8250000</v>
      </c>
      <c r="J25" s="37"/>
      <c r="K25" s="37"/>
    </row>
    <row r="26" spans="1:11" s="1" customFormat="1" ht="21.95" customHeight="1" x14ac:dyDescent="0.25">
      <c r="A26" s="66">
        <v>18</v>
      </c>
      <c r="B26" s="38" t="s">
        <v>122</v>
      </c>
      <c r="C26" s="39">
        <v>11186304</v>
      </c>
      <c r="D26" s="38" t="s">
        <v>246</v>
      </c>
      <c r="E26" s="38" t="s">
        <v>172</v>
      </c>
      <c r="F26" s="39">
        <v>60</v>
      </c>
      <c r="G26" s="38" t="s">
        <v>123</v>
      </c>
      <c r="H26" s="48">
        <v>1900000</v>
      </c>
      <c r="I26" s="49">
        <f t="shared" si="0"/>
        <v>9500000</v>
      </c>
      <c r="J26" s="37"/>
      <c r="K26" s="37"/>
    </row>
    <row r="27" spans="1:11" s="1" customFormat="1" ht="21.95" customHeight="1" x14ac:dyDescent="0.25">
      <c r="A27" s="66">
        <v>19</v>
      </c>
      <c r="B27" s="38" t="s">
        <v>124</v>
      </c>
      <c r="C27" s="39">
        <v>11170177</v>
      </c>
      <c r="D27" s="38" t="s">
        <v>244</v>
      </c>
      <c r="E27" s="38" t="s">
        <v>90</v>
      </c>
      <c r="F27" s="39">
        <v>59</v>
      </c>
      <c r="G27" s="38" t="s">
        <v>112</v>
      </c>
      <c r="H27" s="48">
        <v>1650000</v>
      </c>
      <c r="I27" s="49">
        <f t="shared" si="0"/>
        <v>8250000</v>
      </c>
      <c r="J27" s="37"/>
      <c r="K27" s="37"/>
    </row>
    <row r="28" spans="1:11" s="1" customFormat="1" ht="21.95" customHeight="1" x14ac:dyDescent="0.25">
      <c r="A28" s="66">
        <v>20</v>
      </c>
      <c r="B28" s="40" t="s">
        <v>125</v>
      </c>
      <c r="C28" s="39">
        <v>11197030</v>
      </c>
      <c r="D28" s="38" t="s">
        <v>126</v>
      </c>
      <c r="E28" s="38" t="s">
        <v>68</v>
      </c>
      <c r="F28" s="39">
        <v>61</v>
      </c>
      <c r="G28" s="38" t="s">
        <v>114</v>
      </c>
      <c r="H28" s="48">
        <v>1650000</v>
      </c>
      <c r="I28" s="49">
        <f t="shared" si="0"/>
        <v>8250000</v>
      </c>
      <c r="J28" s="37"/>
      <c r="K28" s="37"/>
    </row>
    <row r="29" spans="1:11" s="1" customFormat="1" ht="21.95" customHeight="1" x14ac:dyDescent="0.25">
      <c r="A29" s="66">
        <v>21</v>
      </c>
      <c r="B29" s="40" t="s">
        <v>127</v>
      </c>
      <c r="C29" s="39">
        <v>11197031</v>
      </c>
      <c r="D29" s="38" t="s">
        <v>128</v>
      </c>
      <c r="E29" s="38" t="s">
        <v>99</v>
      </c>
      <c r="F29" s="39">
        <v>61</v>
      </c>
      <c r="G29" s="38" t="s">
        <v>114</v>
      </c>
      <c r="H29" s="48">
        <v>1900000</v>
      </c>
      <c r="I29" s="49">
        <f t="shared" si="0"/>
        <v>9500000</v>
      </c>
      <c r="J29" s="37"/>
      <c r="K29" s="37"/>
    </row>
    <row r="30" spans="1:11" s="1" customFormat="1" ht="21.95" customHeight="1" x14ac:dyDescent="0.25">
      <c r="A30" s="66">
        <v>22</v>
      </c>
      <c r="B30" s="40" t="s">
        <v>129</v>
      </c>
      <c r="C30" s="39">
        <v>11183601</v>
      </c>
      <c r="D30" s="38" t="s">
        <v>247</v>
      </c>
      <c r="E30" s="38" t="s">
        <v>199</v>
      </c>
      <c r="F30" s="39">
        <v>60</v>
      </c>
      <c r="G30" s="38" t="s">
        <v>112</v>
      </c>
      <c r="H30" s="48">
        <v>1650000</v>
      </c>
      <c r="I30" s="49">
        <f t="shared" si="0"/>
        <v>8250000</v>
      </c>
      <c r="J30" s="37"/>
      <c r="K30" s="37"/>
    </row>
    <row r="31" spans="1:11" s="1" customFormat="1" ht="21.95" customHeight="1" x14ac:dyDescent="0.25">
      <c r="A31" s="66">
        <v>23</v>
      </c>
      <c r="B31" s="38" t="s">
        <v>130</v>
      </c>
      <c r="C31" s="39">
        <v>11174279</v>
      </c>
      <c r="D31" s="38" t="s">
        <v>131</v>
      </c>
      <c r="E31" s="38" t="s">
        <v>99</v>
      </c>
      <c r="F31" s="39">
        <v>59</v>
      </c>
      <c r="G31" s="38" t="s">
        <v>112</v>
      </c>
      <c r="H31" s="48">
        <v>1900000</v>
      </c>
      <c r="I31" s="49">
        <f t="shared" si="0"/>
        <v>9500000</v>
      </c>
      <c r="J31" s="37"/>
      <c r="K31" s="37"/>
    </row>
    <row r="32" spans="1:11" s="1" customFormat="1" ht="21.95" customHeight="1" x14ac:dyDescent="0.25">
      <c r="A32" s="66">
        <v>24</v>
      </c>
      <c r="B32" s="38" t="s">
        <v>132</v>
      </c>
      <c r="C32" s="39">
        <v>11176256</v>
      </c>
      <c r="D32" s="38" t="s">
        <v>248</v>
      </c>
      <c r="E32" s="38" t="s">
        <v>90</v>
      </c>
      <c r="F32" s="39">
        <v>59</v>
      </c>
      <c r="G32" s="38" t="s">
        <v>114</v>
      </c>
      <c r="H32" s="48">
        <v>1650000</v>
      </c>
      <c r="I32" s="49">
        <f t="shared" si="0"/>
        <v>8250000</v>
      </c>
      <c r="J32" s="37"/>
      <c r="K32" s="37"/>
    </row>
    <row r="33" spans="1:11" s="1" customFormat="1" ht="21.95" customHeight="1" x14ac:dyDescent="0.25">
      <c r="A33" s="66">
        <v>25</v>
      </c>
      <c r="B33" s="38" t="s">
        <v>133</v>
      </c>
      <c r="C33" s="39">
        <v>11176270</v>
      </c>
      <c r="D33" s="38" t="s">
        <v>248</v>
      </c>
      <c r="E33" s="38" t="s">
        <v>90</v>
      </c>
      <c r="F33" s="39">
        <v>59</v>
      </c>
      <c r="G33" s="38" t="s">
        <v>112</v>
      </c>
      <c r="H33" s="48">
        <v>1650000</v>
      </c>
      <c r="I33" s="49">
        <f t="shared" si="0"/>
        <v>8250000</v>
      </c>
      <c r="J33" s="37"/>
      <c r="K33" s="37"/>
    </row>
    <row r="34" spans="1:11" s="1" customFormat="1" ht="21.95" customHeight="1" x14ac:dyDescent="0.25">
      <c r="A34" s="66">
        <v>26</v>
      </c>
      <c r="B34" s="38" t="s">
        <v>134</v>
      </c>
      <c r="C34" s="39">
        <v>11166296</v>
      </c>
      <c r="D34" s="38" t="s">
        <v>234</v>
      </c>
      <c r="E34" s="38" t="s">
        <v>121</v>
      </c>
      <c r="F34" s="39">
        <v>58</v>
      </c>
      <c r="G34" s="38" t="s">
        <v>114</v>
      </c>
      <c r="H34" s="47">
        <v>1650000</v>
      </c>
      <c r="I34" s="49">
        <f t="shared" si="0"/>
        <v>8250000</v>
      </c>
      <c r="J34" s="37"/>
      <c r="K34" s="37"/>
    </row>
    <row r="35" spans="1:11" s="1" customFormat="1" ht="21.95" customHeight="1" x14ac:dyDescent="0.25">
      <c r="A35" s="66">
        <v>27</v>
      </c>
      <c r="B35" s="38" t="s">
        <v>135</v>
      </c>
      <c r="C35" s="39">
        <v>11162884</v>
      </c>
      <c r="D35" s="38" t="s">
        <v>249</v>
      </c>
      <c r="E35" s="38" t="s">
        <v>23</v>
      </c>
      <c r="F35" s="39">
        <v>58</v>
      </c>
      <c r="G35" s="38" t="s">
        <v>119</v>
      </c>
      <c r="H35" s="47">
        <v>1400000</v>
      </c>
      <c r="I35" s="49">
        <f t="shared" si="0"/>
        <v>7000000</v>
      </c>
      <c r="J35" s="37"/>
      <c r="K35" s="37"/>
    </row>
    <row r="36" spans="1:11" s="1" customFormat="1" ht="21.95" customHeight="1" x14ac:dyDescent="0.25">
      <c r="A36" s="66">
        <v>28</v>
      </c>
      <c r="B36" s="40" t="s">
        <v>136</v>
      </c>
      <c r="C36" s="39">
        <v>11186336</v>
      </c>
      <c r="D36" s="38" t="s">
        <v>250</v>
      </c>
      <c r="E36" s="38" t="s">
        <v>107</v>
      </c>
      <c r="F36" s="39">
        <v>60</v>
      </c>
      <c r="G36" s="38" t="s">
        <v>112</v>
      </c>
      <c r="H36" s="48">
        <v>1900000</v>
      </c>
      <c r="I36" s="49">
        <f t="shared" si="0"/>
        <v>9500000</v>
      </c>
      <c r="J36" s="37"/>
      <c r="K36" s="37"/>
    </row>
    <row r="37" spans="1:11" s="1" customFormat="1" ht="21.95" customHeight="1" x14ac:dyDescent="0.25">
      <c r="A37" s="66">
        <v>29</v>
      </c>
      <c r="B37" s="40" t="s">
        <v>225</v>
      </c>
      <c r="C37" s="39">
        <v>11197099</v>
      </c>
      <c r="D37" s="38" t="s">
        <v>137</v>
      </c>
      <c r="E37" s="38" t="s">
        <v>99</v>
      </c>
      <c r="F37" s="39">
        <v>61</v>
      </c>
      <c r="G37" s="38" t="s">
        <v>112</v>
      </c>
      <c r="H37" s="48">
        <v>1900000</v>
      </c>
      <c r="I37" s="49">
        <f t="shared" si="0"/>
        <v>9500000</v>
      </c>
      <c r="J37" s="37"/>
      <c r="K37" s="37"/>
    </row>
    <row r="38" spans="1:11" s="1" customFormat="1" ht="21.95" customHeight="1" x14ac:dyDescent="0.25">
      <c r="A38" s="66">
        <v>30</v>
      </c>
      <c r="B38" s="38" t="s">
        <v>138</v>
      </c>
      <c r="C38" s="39">
        <v>11172424</v>
      </c>
      <c r="D38" s="38" t="s">
        <v>139</v>
      </c>
      <c r="E38" s="38" t="s">
        <v>99</v>
      </c>
      <c r="F38" s="39">
        <v>59</v>
      </c>
      <c r="G38" s="38" t="s">
        <v>119</v>
      </c>
      <c r="H38" s="48">
        <v>1900000</v>
      </c>
      <c r="I38" s="49">
        <f t="shared" si="0"/>
        <v>9500000</v>
      </c>
      <c r="J38" s="37"/>
      <c r="K38" s="37"/>
    </row>
    <row r="39" spans="1:11" s="1" customFormat="1" ht="21.95" customHeight="1" x14ac:dyDescent="0.25">
      <c r="A39" s="66">
        <v>31</v>
      </c>
      <c r="B39" s="38" t="s">
        <v>140</v>
      </c>
      <c r="C39" s="39">
        <v>11173520</v>
      </c>
      <c r="D39" s="38" t="s">
        <v>141</v>
      </c>
      <c r="E39" s="38" t="s">
        <v>25</v>
      </c>
      <c r="F39" s="39">
        <v>59</v>
      </c>
      <c r="G39" s="38" t="s">
        <v>112</v>
      </c>
      <c r="H39" s="48">
        <v>1900000</v>
      </c>
      <c r="I39" s="49">
        <f t="shared" si="0"/>
        <v>9500000</v>
      </c>
      <c r="J39" s="37"/>
      <c r="K39" s="37"/>
    </row>
    <row r="40" spans="1:11" s="1" customFormat="1" ht="21.95" customHeight="1" x14ac:dyDescent="0.25">
      <c r="A40" s="66">
        <v>32</v>
      </c>
      <c r="B40" s="40" t="s">
        <v>142</v>
      </c>
      <c r="C40" s="39">
        <v>11186341</v>
      </c>
      <c r="D40" s="38" t="s">
        <v>251</v>
      </c>
      <c r="E40" s="38" t="s">
        <v>90</v>
      </c>
      <c r="F40" s="39">
        <v>60</v>
      </c>
      <c r="G40" s="38" t="s">
        <v>112</v>
      </c>
      <c r="H40" s="48">
        <v>1650000</v>
      </c>
      <c r="I40" s="49">
        <f t="shared" si="0"/>
        <v>8250000</v>
      </c>
      <c r="J40" s="37"/>
      <c r="K40" s="37"/>
    </row>
    <row r="41" spans="1:11" s="1" customFormat="1" ht="21.95" customHeight="1" x14ac:dyDescent="0.25">
      <c r="A41" s="66">
        <v>33</v>
      </c>
      <c r="B41" s="40" t="s">
        <v>143</v>
      </c>
      <c r="C41" s="39">
        <v>11193196</v>
      </c>
      <c r="D41" s="38" t="s">
        <v>137</v>
      </c>
      <c r="E41" s="38" t="s">
        <v>99</v>
      </c>
      <c r="F41" s="39">
        <v>61</v>
      </c>
      <c r="G41" s="38" t="s">
        <v>112</v>
      </c>
      <c r="H41" s="48">
        <v>1900000</v>
      </c>
      <c r="I41" s="49">
        <f t="shared" si="0"/>
        <v>9500000</v>
      </c>
      <c r="J41" s="37"/>
      <c r="K41" s="37"/>
    </row>
    <row r="42" spans="1:11" s="1" customFormat="1" ht="21.95" customHeight="1" x14ac:dyDescent="0.25">
      <c r="A42" s="66">
        <v>34</v>
      </c>
      <c r="B42" s="38" t="s">
        <v>144</v>
      </c>
      <c r="C42" s="39">
        <v>11181956</v>
      </c>
      <c r="D42" s="38" t="s">
        <v>145</v>
      </c>
      <c r="E42" s="38" t="s">
        <v>68</v>
      </c>
      <c r="F42" s="39">
        <v>60</v>
      </c>
      <c r="G42" s="38" t="s">
        <v>114</v>
      </c>
      <c r="H42" s="48">
        <v>1650000</v>
      </c>
      <c r="I42" s="49">
        <f t="shared" si="0"/>
        <v>8250000</v>
      </c>
      <c r="J42" s="37"/>
      <c r="K42" s="37"/>
    </row>
    <row r="43" spans="1:11" s="1" customFormat="1" ht="21.95" customHeight="1" x14ac:dyDescent="0.25">
      <c r="A43" s="66">
        <v>35</v>
      </c>
      <c r="B43" s="38" t="s">
        <v>146</v>
      </c>
      <c r="C43" s="39">
        <v>11166281</v>
      </c>
      <c r="D43" s="38" t="s">
        <v>252</v>
      </c>
      <c r="E43" s="38" t="s">
        <v>172</v>
      </c>
      <c r="F43" s="39">
        <v>58</v>
      </c>
      <c r="G43" s="38" t="s">
        <v>112</v>
      </c>
      <c r="H43" s="47">
        <v>1900000</v>
      </c>
      <c r="I43" s="49">
        <f t="shared" si="0"/>
        <v>9500000</v>
      </c>
      <c r="J43" s="37"/>
      <c r="K43" s="37"/>
    </row>
    <row r="44" spans="1:11" s="1" customFormat="1" ht="21.95" customHeight="1" x14ac:dyDescent="0.25">
      <c r="A44" s="66">
        <v>36</v>
      </c>
      <c r="B44" s="38" t="s">
        <v>148</v>
      </c>
      <c r="C44" s="39">
        <v>11166255</v>
      </c>
      <c r="D44" s="38" t="s">
        <v>253</v>
      </c>
      <c r="E44" s="38" t="s">
        <v>172</v>
      </c>
      <c r="F44" s="39">
        <v>58</v>
      </c>
      <c r="G44" s="38" t="s">
        <v>112</v>
      </c>
      <c r="H44" s="46">
        <v>1650000</v>
      </c>
      <c r="I44" s="49">
        <f t="shared" si="0"/>
        <v>8250000</v>
      </c>
      <c r="J44" s="37"/>
      <c r="K44" s="37"/>
    </row>
    <row r="45" spans="1:11" s="1" customFormat="1" ht="21.95" customHeight="1" x14ac:dyDescent="0.25">
      <c r="A45" s="66">
        <v>37</v>
      </c>
      <c r="B45" s="38" t="s">
        <v>149</v>
      </c>
      <c r="C45" s="39">
        <v>11166216</v>
      </c>
      <c r="D45" s="38" t="s">
        <v>98</v>
      </c>
      <c r="E45" s="38" t="s">
        <v>99</v>
      </c>
      <c r="F45" s="39">
        <v>58</v>
      </c>
      <c r="G45" s="38" t="s">
        <v>114</v>
      </c>
      <c r="H45" s="46">
        <v>1900000</v>
      </c>
      <c r="I45" s="49">
        <f t="shared" si="0"/>
        <v>9500000</v>
      </c>
      <c r="J45" s="37"/>
      <c r="K45" s="37"/>
    </row>
    <row r="46" spans="1:11" s="1" customFormat="1" ht="21.95" customHeight="1" x14ac:dyDescent="0.25">
      <c r="A46" s="66">
        <v>38</v>
      </c>
      <c r="B46" s="40" t="s">
        <v>150</v>
      </c>
      <c r="C46" s="39">
        <v>11184118</v>
      </c>
      <c r="D46" s="38" t="s">
        <v>254</v>
      </c>
      <c r="E46" s="38" t="s">
        <v>151</v>
      </c>
      <c r="F46" s="39">
        <v>60</v>
      </c>
      <c r="G46" s="38" t="s">
        <v>112</v>
      </c>
      <c r="H46" s="48">
        <v>1650000</v>
      </c>
      <c r="I46" s="49">
        <f t="shared" si="0"/>
        <v>8250000</v>
      </c>
      <c r="J46" s="37"/>
      <c r="K46" s="37"/>
    </row>
    <row r="47" spans="1:11" s="1" customFormat="1" ht="21.95" customHeight="1" x14ac:dyDescent="0.25">
      <c r="A47" s="66">
        <v>39</v>
      </c>
      <c r="B47" s="40" t="s">
        <v>152</v>
      </c>
      <c r="C47" s="39">
        <v>11182543</v>
      </c>
      <c r="D47" s="38" t="s">
        <v>255</v>
      </c>
      <c r="E47" s="38" t="s">
        <v>29</v>
      </c>
      <c r="F47" s="39">
        <v>60</v>
      </c>
      <c r="G47" s="38" t="s">
        <v>112</v>
      </c>
      <c r="H47" s="48">
        <v>1400000</v>
      </c>
      <c r="I47" s="49">
        <f t="shared" si="0"/>
        <v>7000000</v>
      </c>
      <c r="J47" s="37"/>
      <c r="K47" s="37"/>
    </row>
    <row r="48" spans="1:11" s="1" customFormat="1" ht="21.95" customHeight="1" x14ac:dyDescent="0.25">
      <c r="A48" s="66">
        <v>40</v>
      </c>
      <c r="B48" s="40" t="s">
        <v>153</v>
      </c>
      <c r="C48" s="39">
        <v>11186356</v>
      </c>
      <c r="D48" s="38" t="s">
        <v>256</v>
      </c>
      <c r="E48" s="38" t="s">
        <v>199</v>
      </c>
      <c r="F48" s="39">
        <v>60</v>
      </c>
      <c r="G48" s="38" t="s">
        <v>114</v>
      </c>
      <c r="H48" s="48">
        <v>1900000</v>
      </c>
      <c r="I48" s="49">
        <f t="shared" si="0"/>
        <v>9500000</v>
      </c>
      <c r="J48" s="37"/>
      <c r="K48" s="37"/>
    </row>
    <row r="49" spans="1:11" s="1" customFormat="1" ht="21.95" customHeight="1" x14ac:dyDescent="0.25">
      <c r="A49" s="66">
        <v>41</v>
      </c>
      <c r="B49" s="40" t="s">
        <v>226</v>
      </c>
      <c r="C49" s="39">
        <v>11180389</v>
      </c>
      <c r="D49" s="38" t="s">
        <v>154</v>
      </c>
      <c r="E49" s="38" t="s">
        <v>199</v>
      </c>
      <c r="F49" s="39">
        <v>60</v>
      </c>
      <c r="G49" s="38" t="s">
        <v>114</v>
      </c>
      <c r="H49" s="48">
        <v>1650000</v>
      </c>
      <c r="I49" s="49">
        <f t="shared" si="0"/>
        <v>8250000</v>
      </c>
      <c r="J49" s="37"/>
      <c r="K49" s="37"/>
    </row>
    <row r="50" spans="1:11" s="1" customFormat="1" ht="21.95" customHeight="1" x14ac:dyDescent="0.25">
      <c r="A50" s="66">
        <v>42</v>
      </c>
      <c r="B50" s="38" t="s">
        <v>227</v>
      </c>
      <c r="C50" s="39">
        <v>11163658</v>
      </c>
      <c r="D50" s="38" t="s">
        <v>257</v>
      </c>
      <c r="E50" s="38" t="s">
        <v>172</v>
      </c>
      <c r="F50" s="39">
        <v>58</v>
      </c>
      <c r="G50" s="38" t="s">
        <v>112</v>
      </c>
      <c r="H50" s="46">
        <v>1650000</v>
      </c>
      <c r="I50" s="49">
        <f t="shared" si="0"/>
        <v>8250000</v>
      </c>
      <c r="J50" s="37"/>
      <c r="K50" s="37"/>
    </row>
    <row r="51" spans="1:11" s="1" customFormat="1" ht="21.95" customHeight="1" x14ac:dyDescent="0.25">
      <c r="A51" s="66">
        <v>43</v>
      </c>
      <c r="B51" s="40" t="s">
        <v>155</v>
      </c>
      <c r="C51" s="39">
        <v>11186385</v>
      </c>
      <c r="D51" s="38" t="s">
        <v>258</v>
      </c>
      <c r="E51" s="38" t="s">
        <v>25</v>
      </c>
      <c r="F51" s="39">
        <v>60</v>
      </c>
      <c r="G51" s="38" t="s">
        <v>119</v>
      </c>
      <c r="H51" s="48">
        <v>1900000</v>
      </c>
      <c r="I51" s="49">
        <f t="shared" si="0"/>
        <v>9500000</v>
      </c>
      <c r="J51" s="37"/>
      <c r="K51" s="37"/>
    </row>
    <row r="52" spans="1:11" s="1" customFormat="1" ht="21.95" customHeight="1" x14ac:dyDescent="0.25">
      <c r="A52" s="66">
        <v>44</v>
      </c>
      <c r="B52" s="40" t="s">
        <v>156</v>
      </c>
      <c r="C52" s="39">
        <v>11186343</v>
      </c>
      <c r="D52" s="38" t="s">
        <v>157</v>
      </c>
      <c r="E52" s="38" t="s">
        <v>99</v>
      </c>
      <c r="F52" s="39">
        <v>60</v>
      </c>
      <c r="G52" s="38" t="s">
        <v>112</v>
      </c>
      <c r="H52" s="48">
        <v>19000000</v>
      </c>
      <c r="I52" s="49">
        <f t="shared" si="0"/>
        <v>95000000</v>
      </c>
      <c r="J52" s="37"/>
      <c r="K52" s="37"/>
    </row>
    <row r="53" spans="1:11" s="1" customFormat="1" ht="21.95" customHeight="1" x14ac:dyDescent="0.25">
      <c r="A53" s="66">
        <v>45</v>
      </c>
      <c r="B53" s="40" t="s">
        <v>158</v>
      </c>
      <c r="C53" s="39">
        <v>11182550</v>
      </c>
      <c r="D53" s="38" t="s">
        <v>259</v>
      </c>
      <c r="E53" s="38" t="s">
        <v>111</v>
      </c>
      <c r="F53" s="39">
        <v>60</v>
      </c>
      <c r="G53" s="38" t="s">
        <v>114</v>
      </c>
      <c r="H53" s="48">
        <v>1400000</v>
      </c>
      <c r="I53" s="49">
        <f t="shared" si="0"/>
        <v>7000000</v>
      </c>
      <c r="J53" s="37"/>
      <c r="K53" s="37"/>
    </row>
    <row r="54" spans="1:11" s="1" customFormat="1" ht="21.95" customHeight="1" x14ac:dyDescent="0.25">
      <c r="A54" s="66">
        <v>46</v>
      </c>
      <c r="B54" s="40" t="s">
        <v>159</v>
      </c>
      <c r="C54" s="39">
        <v>11186365</v>
      </c>
      <c r="D54" s="38" t="s">
        <v>160</v>
      </c>
      <c r="E54" s="38" t="s">
        <v>99</v>
      </c>
      <c r="F54" s="39">
        <v>60</v>
      </c>
      <c r="G54" s="38" t="s">
        <v>112</v>
      </c>
      <c r="H54" s="48">
        <v>1900000</v>
      </c>
      <c r="I54" s="49">
        <f t="shared" si="0"/>
        <v>9500000</v>
      </c>
      <c r="J54" s="37"/>
      <c r="K54" s="37"/>
    </row>
    <row r="55" spans="1:11" s="1" customFormat="1" ht="21.95" customHeight="1" x14ac:dyDescent="0.25">
      <c r="A55" s="66">
        <v>47</v>
      </c>
      <c r="B55" s="38" t="s">
        <v>228</v>
      </c>
      <c r="C55" s="39">
        <v>11176255</v>
      </c>
      <c r="D55" s="38" t="s">
        <v>161</v>
      </c>
      <c r="E55" s="38" t="s">
        <v>99</v>
      </c>
      <c r="F55" s="39">
        <v>59</v>
      </c>
      <c r="G55" s="38" t="s">
        <v>112</v>
      </c>
      <c r="H55" s="48">
        <v>1900000</v>
      </c>
      <c r="I55" s="49">
        <f t="shared" si="0"/>
        <v>9500000</v>
      </c>
      <c r="J55" s="37"/>
      <c r="K55" s="37"/>
    </row>
    <row r="56" spans="1:11" s="1" customFormat="1" ht="21.95" customHeight="1" x14ac:dyDescent="0.25">
      <c r="A56" s="66">
        <v>48</v>
      </c>
      <c r="B56" s="38" t="s">
        <v>162</v>
      </c>
      <c r="C56" s="39">
        <v>11176295</v>
      </c>
      <c r="D56" s="38" t="s">
        <v>260</v>
      </c>
      <c r="E56" s="38" t="s">
        <v>68</v>
      </c>
      <c r="F56" s="39">
        <v>59</v>
      </c>
      <c r="G56" s="38" t="s">
        <v>112</v>
      </c>
      <c r="H56" s="48">
        <v>1650000</v>
      </c>
      <c r="I56" s="49">
        <f t="shared" si="0"/>
        <v>8250000</v>
      </c>
      <c r="J56" s="37"/>
      <c r="K56" s="37"/>
    </row>
    <row r="57" spans="1:11" s="1" customFormat="1" ht="21.95" customHeight="1" x14ac:dyDescent="0.25">
      <c r="A57" s="66">
        <v>49</v>
      </c>
      <c r="B57" s="38" t="s">
        <v>163</v>
      </c>
      <c r="C57" s="39">
        <v>11186394</v>
      </c>
      <c r="D57" s="38" t="s">
        <v>261</v>
      </c>
      <c r="E57" s="38" t="s">
        <v>24</v>
      </c>
      <c r="F57" s="39">
        <v>60</v>
      </c>
      <c r="G57" s="38" t="s">
        <v>114</v>
      </c>
      <c r="H57" s="48">
        <v>1650000</v>
      </c>
      <c r="I57" s="49">
        <f t="shared" si="0"/>
        <v>8250000</v>
      </c>
      <c r="J57" s="37"/>
      <c r="K57" s="37"/>
    </row>
    <row r="58" spans="1:11" s="1" customFormat="1" ht="21.95" customHeight="1" x14ac:dyDescent="0.25">
      <c r="A58" s="66">
        <v>50</v>
      </c>
      <c r="B58" s="38" t="s">
        <v>164</v>
      </c>
      <c r="C58" s="39">
        <v>11175023</v>
      </c>
      <c r="D58" s="38" t="s">
        <v>262</v>
      </c>
      <c r="E58" s="38" t="s">
        <v>24</v>
      </c>
      <c r="F58" s="39">
        <v>59</v>
      </c>
      <c r="G58" s="38" t="s">
        <v>114</v>
      </c>
      <c r="H58" s="48">
        <v>1650000</v>
      </c>
      <c r="I58" s="49">
        <f t="shared" si="0"/>
        <v>8250000</v>
      </c>
      <c r="J58" s="37"/>
      <c r="K58" s="37"/>
    </row>
    <row r="59" spans="1:11" s="1" customFormat="1" ht="21.95" customHeight="1" x14ac:dyDescent="0.25">
      <c r="A59" s="66">
        <v>51</v>
      </c>
      <c r="B59" s="38" t="s">
        <v>165</v>
      </c>
      <c r="C59" s="39">
        <v>11174849</v>
      </c>
      <c r="D59" s="38" t="s">
        <v>166</v>
      </c>
      <c r="E59" s="38" t="s">
        <v>99</v>
      </c>
      <c r="F59" s="39">
        <v>59</v>
      </c>
      <c r="G59" s="38" t="s">
        <v>112</v>
      </c>
      <c r="H59" s="48">
        <v>1900000</v>
      </c>
      <c r="I59" s="49">
        <f t="shared" si="0"/>
        <v>9500000</v>
      </c>
      <c r="J59" s="37"/>
      <c r="K59" s="37"/>
    </row>
    <row r="60" spans="1:11" s="1" customFormat="1" ht="21.95" customHeight="1" x14ac:dyDescent="0.25">
      <c r="A60" s="66">
        <v>52</v>
      </c>
      <c r="B60" s="40" t="s">
        <v>167</v>
      </c>
      <c r="C60" s="39">
        <v>11186327</v>
      </c>
      <c r="D60" s="38" t="s">
        <v>263</v>
      </c>
      <c r="E60" s="38" t="s">
        <v>99</v>
      </c>
      <c r="F60" s="39">
        <v>60</v>
      </c>
      <c r="G60" s="38" t="s">
        <v>112</v>
      </c>
      <c r="H60" s="48">
        <v>1900000</v>
      </c>
      <c r="I60" s="49">
        <f t="shared" si="0"/>
        <v>9500000</v>
      </c>
      <c r="J60" s="37"/>
      <c r="K60" s="37"/>
    </row>
    <row r="61" spans="1:11" s="1" customFormat="1" ht="21.95" customHeight="1" x14ac:dyDescent="0.25">
      <c r="A61" s="66">
        <v>53</v>
      </c>
      <c r="B61" s="40" t="s">
        <v>168</v>
      </c>
      <c r="C61" s="39">
        <v>11185227</v>
      </c>
      <c r="D61" s="38" t="s">
        <v>169</v>
      </c>
      <c r="E61" s="38" t="s">
        <v>25</v>
      </c>
      <c r="F61" s="39">
        <v>60</v>
      </c>
      <c r="G61" s="38" t="s">
        <v>112</v>
      </c>
      <c r="H61" s="48">
        <v>1650000</v>
      </c>
      <c r="I61" s="49">
        <f t="shared" si="0"/>
        <v>8250000</v>
      </c>
      <c r="J61" s="37"/>
      <c r="K61" s="37"/>
    </row>
    <row r="62" spans="1:11" s="1" customFormat="1" ht="21.95" customHeight="1" x14ac:dyDescent="0.25">
      <c r="A62" s="66">
        <v>54</v>
      </c>
      <c r="B62" s="40" t="s">
        <v>170</v>
      </c>
      <c r="C62" s="39">
        <v>11184927</v>
      </c>
      <c r="D62" s="38" t="s">
        <v>264</v>
      </c>
      <c r="E62" s="38" t="s">
        <v>121</v>
      </c>
      <c r="F62" s="39">
        <v>60</v>
      </c>
      <c r="G62" s="38" t="s">
        <v>112</v>
      </c>
      <c r="H62" s="48">
        <v>1650000</v>
      </c>
      <c r="I62" s="49">
        <f t="shared" si="0"/>
        <v>8250000</v>
      </c>
      <c r="J62" s="37"/>
      <c r="K62" s="37"/>
    </row>
    <row r="63" spans="1:11" s="1" customFormat="1" ht="21.95" customHeight="1" x14ac:dyDescent="0.25">
      <c r="A63" s="66">
        <v>55</v>
      </c>
      <c r="B63" s="38" t="s">
        <v>171</v>
      </c>
      <c r="C63" s="39">
        <v>11161844</v>
      </c>
      <c r="D63" s="38" t="s">
        <v>265</v>
      </c>
      <c r="E63" s="38" t="s">
        <v>172</v>
      </c>
      <c r="F63" s="39">
        <v>58</v>
      </c>
      <c r="G63" s="38" t="s">
        <v>114</v>
      </c>
      <c r="H63" s="46">
        <v>1650000</v>
      </c>
      <c r="I63" s="49">
        <f t="shared" si="0"/>
        <v>8250000</v>
      </c>
      <c r="J63" s="37"/>
      <c r="K63" s="37"/>
    </row>
    <row r="64" spans="1:11" s="1" customFormat="1" ht="21.95" customHeight="1" x14ac:dyDescent="0.25">
      <c r="A64" s="66">
        <v>56</v>
      </c>
      <c r="B64" s="38" t="s">
        <v>229</v>
      </c>
      <c r="C64" s="39">
        <v>11166237</v>
      </c>
      <c r="D64" s="38" t="s">
        <v>265</v>
      </c>
      <c r="E64" s="38" t="s">
        <v>172</v>
      </c>
      <c r="F64" s="39">
        <v>58</v>
      </c>
      <c r="G64" s="38" t="s">
        <v>114</v>
      </c>
      <c r="H64" s="46">
        <v>1650000</v>
      </c>
      <c r="I64" s="49">
        <f t="shared" si="0"/>
        <v>8250000</v>
      </c>
      <c r="J64" s="37"/>
      <c r="K64" s="37"/>
    </row>
    <row r="65" spans="1:11" s="1" customFormat="1" ht="21.95" customHeight="1" x14ac:dyDescent="0.25">
      <c r="A65" s="66">
        <v>57</v>
      </c>
      <c r="B65" s="38" t="s">
        <v>173</v>
      </c>
      <c r="C65" s="39">
        <v>11176327</v>
      </c>
      <c r="D65" s="38" t="s">
        <v>174</v>
      </c>
      <c r="E65" s="38" t="s">
        <v>99</v>
      </c>
      <c r="F65" s="39">
        <v>59</v>
      </c>
      <c r="G65" s="38" t="s">
        <v>114</v>
      </c>
      <c r="H65" s="48">
        <v>1900000</v>
      </c>
      <c r="I65" s="49">
        <f t="shared" si="0"/>
        <v>9500000</v>
      </c>
      <c r="J65" s="37"/>
      <c r="K65" s="37"/>
    </row>
    <row r="66" spans="1:11" s="1" customFormat="1" ht="21.95" customHeight="1" x14ac:dyDescent="0.25">
      <c r="A66" s="66">
        <v>58</v>
      </c>
      <c r="B66" s="38" t="s">
        <v>175</v>
      </c>
      <c r="C66" s="39">
        <v>11166235</v>
      </c>
      <c r="D66" s="38" t="s">
        <v>266</v>
      </c>
      <c r="E66" s="38" t="s">
        <v>28</v>
      </c>
      <c r="F66" s="39">
        <v>58</v>
      </c>
      <c r="G66" s="38" t="s">
        <v>176</v>
      </c>
      <c r="H66" s="46">
        <v>1650000</v>
      </c>
      <c r="I66" s="49">
        <f t="shared" si="0"/>
        <v>8250000</v>
      </c>
      <c r="J66" s="37"/>
      <c r="K66" s="37"/>
    </row>
    <row r="67" spans="1:11" s="1" customFormat="1" ht="21.95" customHeight="1" x14ac:dyDescent="0.25">
      <c r="A67" s="66">
        <v>59</v>
      </c>
      <c r="B67" s="40" t="s">
        <v>177</v>
      </c>
      <c r="C67" s="39">
        <v>11182032</v>
      </c>
      <c r="D67" s="38" t="s">
        <v>169</v>
      </c>
      <c r="E67" s="38" t="s">
        <v>25</v>
      </c>
      <c r="F67" s="39">
        <v>60</v>
      </c>
      <c r="G67" s="38" t="s">
        <v>114</v>
      </c>
      <c r="H67" s="48">
        <v>1650000</v>
      </c>
      <c r="I67" s="49">
        <f t="shared" si="0"/>
        <v>8250000</v>
      </c>
      <c r="J67" s="37"/>
      <c r="K67" s="37"/>
    </row>
    <row r="68" spans="1:11" s="1" customFormat="1" ht="21.95" customHeight="1" x14ac:dyDescent="0.25">
      <c r="A68" s="66">
        <v>60</v>
      </c>
      <c r="B68" s="40" t="s">
        <v>178</v>
      </c>
      <c r="C68" s="39">
        <v>11180589</v>
      </c>
      <c r="D68" s="38" t="s">
        <v>179</v>
      </c>
      <c r="E68" s="38" t="s">
        <v>24</v>
      </c>
      <c r="F68" s="39">
        <v>60</v>
      </c>
      <c r="G68" s="38" t="s">
        <v>112</v>
      </c>
      <c r="H68" s="48">
        <v>1650000</v>
      </c>
      <c r="I68" s="49">
        <f t="shared" si="0"/>
        <v>8250000</v>
      </c>
      <c r="J68" s="37"/>
      <c r="K68" s="37"/>
    </row>
    <row r="69" spans="1:11" s="1" customFormat="1" ht="21.95" customHeight="1" x14ac:dyDescent="0.25">
      <c r="A69" s="66">
        <v>61</v>
      </c>
      <c r="B69" s="38" t="s">
        <v>180</v>
      </c>
      <c r="C69" s="39">
        <v>11160858</v>
      </c>
      <c r="D69" s="38" t="s">
        <v>267</v>
      </c>
      <c r="E69" s="38" t="s">
        <v>26</v>
      </c>
      <c r="F69" s="39">
        <v>58</v>
      </c>
      <c r="G69" s="38" t="s">
        <v>112</v>
      </c>
      <c r="H69" s="46">
        <v>1400000</v>
      </c>
      <c r="I69" s="49">
        <f t="shared" si="0"/>
        <v>7000000</v>
      </c>
      <c r="J69" s="37"/>
      <c r="K69" s="37"/>
    </row>
    <row r="70" spans="1:11" s="1" customFormat="1" ht="21.95" customHeight="1" x14ac:dyDescent="0.25">
      <c r="A70" s="66">
        <v>62</v>
      </c>
      <c r="B70" s="38" t="s">
        <v>181</v>
      </c>
      <c r="C70" s="39">
        <v>11166279</v>
      </c>
      <c r="D70" s="38" t="s">
        <v>253</v>
      </c>
      <c r="E70" s="38" t="s">
        <v>147</v>
      </c>
      <c r="F70" s="39">
        <v>58</v>
      </c>
      <c r="G70" s="38" t="s">
        <v>112</v>
      </c>
      <c r="H70" s="46">
        <v>1650000</v>
      </c>
      <c r="I70" s="49">
        <f t="shared" si="0"/>
        <v>8250000</v>
      </c>
      <c r="J70" s="37"/>
      <c r="K70" s="37"/>
    </row>
    <row r="71" spans="1:11" s="1" customFormat="1" ht="21.95" customHeight="1" x14ac:dyDescent="0.25">
      <c r="A71" s="66">
        <v>63</v>
      </c>
      <c r="B71" s="40" t="s">
        <v>182</v>
      </c>
      <c r="C71" s="39">
        <v>11176305</v>
      </c>
      <c r="D71" s="38" t="s">
        <v>268</v>
      </c>
      <c r="E71" s="38" t="s">
        <v>200</v>
      </c>
      <c r="F71" s="39">
        <v>59</v>
      </c>
      <c r="G71" s="38" t="s">
        <v>112</v>
      </c>
      <c r="H71" s="48">
        <v>1650000</v>
      </c>
      <c r="I71" s="49">
        <f t="shared" si="0"/>
        <v>8250000</v>
      </c>
      <c r="J71" s="37"/>
      <c r="K71" s="37"/>
    </row>
    <row r="72" spans="1:11" s="1" customFormat="1" ht="21.95" customHeight="1" x14ac:dyDescent="0.25">
      <c r="A72" s="66">
        <v>64</v>
      </c>
      <c r="B72" s="40" t="s">
        <v>183</v>
      </c>
      <c r="C72" s="39">
        <v>11186223</v>
      </c>
      <c r="D72" s="38" t="s">
        <v>184</v>
      </c>
      <c r="E72" s="38" t="s">
        <v>25</v>
      </c>
      <c r="F72" s="39">
        <v>60</v>
      </c>
      <c r="G72" s="38" t="s">
        <v>112</v>
      </c>
      <c r="H72" s="48">
        <v>1650000</v>
      </c>
      <c r="I72" s="49">
        <f t="shared" si="0"/>
        <v>8250000</v>
      </c>
      <c r="J72" s="37"/>
      <c r="K72" s="37"/>
    </row>
    <row r="73" spans="1:11" s="1" customFormat="1" ht="21.95" customHeight="1" x14ac:dyDescent="0.25">
      <c r="A73" s="66">
        <v>65</v>
      </c>
      <c r="B73" s="40" t="s">
        <v>185</v>
      </c>
      <c r="C73" s="39">
        <v>11176285</v>
      </c>
      <c r="D73" s="38" t="s">
        <v>141</v>
      </c>
      <c r="E73" s="38" t="s">
        <v>25</v>
      </c>
      <c r="F73" s="39">
        <v>59</v>
      </c>
      <c r="G73" s="38" t="s">
        <v>112</v>
      </c>
      <c r="H73" s="48">
        <v>1900000</v>
      </c>
      <c r="I73" s="49">
        <f t="shared" si="0"/>
        <v>9500000</v>
      </c>
      <c r="J73" s="37"/>
      <c r="K73" s="37"/>
    </row>
    <row r="74" spans="1:11" s="1" customFormat="1" ht="21.95" customHeight="1" x14ac:dyDescent="0.25">
      <c r="A74" s="66">
        <v>66</v>
      </c>
      <c r="B74" s="38" t="s">
        <v>186</v>
      </c>
      <c r="C74" s="39">
        <v>11180327</v>
      </c>
      <c r="D74" s="38" t="s">
        <v>87</v>
      </c>
      <c r="E74" s="38" t="s">
        <v>172</v>
      </c>
      <c r="F74" s="39">
        <v>60</v>
      </c>
      <c r="G74" s="38" t="s">
        <v>112</v>
      </c>
      <c r="H74" s="48">
        <v>1650000</v>
      </c>
      <c r="I74" s="49">
        <f t="shared" ref="I74:I82" si="1">H74*5</f>
        <v>8250000</v>
      </c>
      <c r="J74" s="37"/>
      <c r="K74" s="37"/>
    </row>
    <row r="75" spans="1:11" s="1" customFormat="1" ht="21.95" customHeight="1" x14ac:dyDescent="0.25">
      <c r="A75" s="66">
        <v>67</v>
      </c>
      <c r="B75" s="40" t="s">
        <v>187</v>
      </c>
      <c r="C75" s="39">
        <v>11160785</v>
      </c>
      <c r="D75" s="38" t="s">
        <v>269</v>
      </c>
      <c r="E75" s="38" t="s">
        <v>188</v>
      </c>
      <c r="F75" s="39">
        <v>58</v>
      </c>
      <c r="G75" s="38" t="s">
        <v>112</v>
      </c>
      <c r="H75" s="46">
        <v>1400000</v>
      </c>
      <c r="I75" s="49">
        <f t="shared" si="1"/>
        <v>7000000</v>
      </c>
      <c r="J75" s="37"/>
      <c r="K75" s="37"/>
    </row>
    <row r="76" spans="1:11" s="1" customFormat="1" ht="21.95" customHeight="1" x14ac:dyDescent="0.25">
      <c r="A76" s="66">
        <v>68</v>
      </c>
      <c r="B76" s="40" t="s">
        <v>189</v>
      </c>
      <c r="C76" s="39">
        <v>11197059</v>
      </c>
      <c r="D76" s="38" t="s">
        <v>190</v>
      </c>
      <c r="E76" s="38" t="s">
        <v>25</v>
      </c>
      <c r="F76" s="39">
        <v>61</v>
      </c>
      <c r="G76" s="38" t="s">
        <v>112</v>
      </c>
      <c r="H76" s="48">
        <v>1900000</v>
      </c>
      <c r="I76" s="49">
        <f t="shared" si="1"/>
        <v>9500000</v>
      </c>
      <c r="J76" s="37"/>
      <c r="K76" s="37"/>
    </row>
    <row r="77" spans="1:11" s="1" customFormat="1" ht="21.95" customHeight="1" x14ac:dyDescent="0.25">
      <c r="A77" s="66">
        <v>69</v>
      </c>
      <c r="B77" s="38" t="s">
        <v>191</v>
      </c>
      <c r="C77" s="39">
        <v>11161595</v>
      </c>
      <c r="D77" s="38" t="s">
        <v>192</v>
      </c>
      <c r="E77" s="38" t="s">
        <v>199</v>
      </c>
      <c r="F77" s="39">
        <v>58</v>
      </c>
      <c r="G77" s="38" t="s">
        <v>112</v>
      </c>
      <c r="H77" s="46">
        <v>1650000</v>
      </c>
      <c r="I77" s="49">
        <f t="shared" si="1"/>
        <v>8250000</v>
      </c>
      <c r="J77" s="37"/>
      <c r="K77" s="37"/>
    </row>
    <row r="78" spans="1:11" s="1" customFormat="1" ht="21.95" customHeight="1" x14ac:dyDescent="0.25">
      <c r="A78" s="66">
        <v>70</v>
      </c>
      <c r="B78" s="38" t="s">
        <v>210</v>
      </c>
      <c r="C78" s="39">
        <v>11172863</v>
      </c>
      <c r="D78" s="38" t="s">
        <v>211</v>
      </c>
      <c r="E78" s="38" t="s">
        <v>90</v>
      </c>
      <c r="F78" s="39">
        <v>59</v>
      </c>
      <c r="G78" s="38" t="s">
        <v>112</v>
      </c>
      <c r="H78" s="46">
        <v>1650000</v>
      </c>
      <c r="I78" s="49">
        <f t="shared" si="1"/>
        <v>8250000</v>
      </c>
      <c r="J78" s="76"/>
      <c r="K78" s="76"/>
    </row>
    <row r="79" spans="1:11" s="1" customFormat="1" ht="21.95" customHeight="1" x14ac:dyDescent="0.25">
      <c r="A79" s="66">
        <v>71</v>
      </c>
      <c r="B79" s="40" t="s">
        <v>230</v>
      </c>
      <c r="C79" s="39">
        <v>11181521</v>
      </c>
      <c r="D79" s="38" t="s">
        <v>212</v>
      </c>
      <c r="E79" s="38" t="s">
        <v>213</v>
      </c>
      <c r="F79" s="39">
        <v>60</v>
      </c>
      <c r="G79" s="38" t="s">
        <v>119</v>
      </c>
      <c r="H79" s="46">
        <v>1650000</v>
      </c>
      <c r="I79" s="49">
        <f t="shared" si="1"/>
        <v>8250000</v>
      </c>
      <c r="J79" s="76"/>
      <c r="K79" s="76"/>
    </row>
    <row r="80" spans="1:11" s="1" customFormat="1" ht="21.95" customHeight="1" x14ac:dyDescent="0.25">
      <c r="A80" s="66">
        <v>72</v>
      </c>
      <c r="B80" s="40" t="s">
        <v>214</v>
      </c>
      <c r="C80" s="39">
        <v>11184704</v>
      </c>
      <c r="D80" s="38" t="s">
        <v>215</v>
      </c>
      <c r="E80" s="38" t="s">
        <v>213</v>
      </c>
      <c r="F80" s="39">
        <v>60</v>
      </c>
      <c r="G80" s="38" t="s">
        <v>114</v>
      </c>
      <c r="H80" s="46">
        <v>1650000</v>
      </c>
      <c r="I80" s="49">
        <f t="shared" si="1"/>
        <v>8250000</v>
      </c>
      <c r="J80" s="76"/>
      <c r="K80" s="76"/>
    </row>
    <row r="81" spans="1:11" s="1" customFormat="1" ht="21.95" customHeight="1" x14ac:dyDescent="0.25">
      <c r="A81" s="66">
        <v>73</v>
      </c>
      <c r="B81" s="38" t="s">
        <v>216</v>
      </c>
      <c r="C81" s="39">
        <v>11186345</v>
      </c>
      <c r="D81" s="38" t="s">
        <v>217</v>
      </c>
      <c r="E81" s="38" t="s">
        <v>25</v>
      </c>
      <c r="F81" s="39">
        <v>60</v>
      </c>
      <c r="G81" s="38" t="s">
        <v>218</v>
      </c>
      <c r="H81" s="46">
        <v>1900000</v>
      </c>
      <c r="I81" s="49">
        <f t="shared" si="1"/>
        <v>9500000</v>
      </c>
      <c r="J81" s="76"/>
      <c r="K81" s="76"/>
    </row>
    <row r="82" spans="1:11" s="1" customFormat="1" ht="21.95" customHeight="1" x14ac:dyDescent="0.25">
      <c r="A82" s="66">
        <v>74</v>
      </c>
      <c r="B82" s="67" t="s">
        <v>271</v>
      </c>
      <c r="C82" s="66">
        <v>11193482</v>
      </c>
      <c r="D82" s="84" t="s">
        <v>272</v>
      </c>
      <c r="E82" s="84" t="s">
        <v>197</v>
      </c>
      <c r="F82" s="66">
        <v>61</v>
      </c>
      <c r="G82" s="84" t="s">
        <v>112</v>
      </c>
      <c r="H82" s="46">
        <v>1650000</v>
      </c>
      <c r="I82" s="49">
        <f t="shared" si="1"/>
        <v>8250000</v>
      </c>
      <c r="J82" s="76"/>
      <c r="K82" s="76"/>
    </row>
    <row r="83" spans="1:11" ht="24.95" customHeight="1" x14ac:dyDescent="0.25">
      <c r="A83" s="105" t="s">
        <v>273</v>
      </c>
      <c r="B83" s="106"/>
      <c r="C83" s="105"/>
      <c r="D83" s="105"/>
      <c r="E83" s="105"/>
      <c r="F83" s="105"/>
      <c r="G83" s="105"/>
      <c r="H83" s="105"/>
      <c r="I83" s="105"/>
      <c r="J83" s="1"/>
    </row>
    <row r="84" spans="1:11" ht="19.5" customHeight="1" x14ac:dyDescent="0.25"/>
    <row r="86" spans="1:11" x14ac:dyDescent="0.25">
      <c r="B86" s="26"/>
      <c r="D86" s="26"/>
      <c r="F86" s="26"/>
    </row>
    <row r="89" spans="1:11" x14ac:dyDescent="0.25">
      <c r="J89" s="41" t="e">
        <f>SUM(#REF!)</f>
        <v>#REF!</v>
      </c>
    </row>
  </sheetData>
  <mergeCells count="6">
    <mergeCell ref="A1:I1"/>
    <mergeCell ref="A2:I2"/>
    <mergeCell ref="A3:I3"/>
    <mergeCell ref="A83:I83"/>
    <mergeCell ref="A5:I5"/>
    <mergeCell ref="A6:I6"/>
  </mergeCells>
  <pageMargins left="0.2" right="0.2" top="0.22" bottom="0.27" header="0.22" footer="0.31496062992125984"/>
  <pageSetup paperSize="9" scale="6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topLeftCell="A2" zoomScale="143" zoomScaleNormal="143" zoomScaleSheetLayoutView="130" workbookViewId="0">
      <selection activeCell="C8" sqref="C8"/>
    </sheetView>
  </sheetViews>
  <sheetFormatPr defaultColWidth="9.140625" defaultRowHeight="15" x14ac:dyDescent="0.25"/>
  <cols>
    <col min="1" max="1" width="5.140625" style="6" bestFit="1" customWidth="1"/>
    <col min="2" max="2" width="23.7109375" style="2" customWidth="1"/>
    <col min="3" max="3" width="11" style="6" customWidth="1"/>
    <col min="4" max="4" width="16" style="2" customWidth="1"/>
    <col min="5" max="5" width="13.140625" style="2" customWidth="1"/>
    <col min="6" max="6" width="7" style="2" customWidth="1"/>
    <col min="7" max="7" width="12.85546875" style="6" customWidth="1"/>
    <col min="8" max="8" width="12.28515625" style="2" customWidth="1"/>
    <col min="9" max="9" width="14.85546875" style="2" customWidth="1"/>
    <col min="10" max="10" width="0.140625" style="2" hidden="1" customWidth="1"/>
    <col min="11" max="11" width="17.85546875" style="2" hidden="1" customWidth="1"/>
    <col min="12" max="16384" width="9.140625" style="2"/>
  </cols>
  <sheetData>
    <row r="1" spans="1:13" ht="15.75" x14ac:dyDescent="0.25">
      <c r="A1" s="89" t="s">
        <v>7</v>
      </c>
      <c r="B1" s="89"/>
      <c r="C1" s="89"/>
      <c r="D1" s="89"/>
      <c r="E1" s="89"/>
      <c r="F1" s="89"/>
      <c r="G1" s="89"/>
      <c r="H1" s="89"/>
      <c r="I1" s="89"/>
      <c r="J1" s="2">
        <v>10</v>
      </c>
    </row>
    <row r="2" spans="1:13" ht="15.75" x14ac:dyDescent="0.25">
      <c r="A2" s="90" t="s">
        <v>8</v>
      </c>
      <c r="B2" s="90"/>
      <c r="C2" s="90"/>
      <c r="D2" s="90"/>
      <c r="E2" s="90"/>
      <c r="F2" s="90"/>
      <c r="G2" s="90"/>
      <c r="H2" s="90"/>
      <c r="I2" s="90"/>
    </row>
    <row r="3" spans="1:13" ht="51" customHeight="1" x14ac:dyDescent="0.25">
      <c r="A3" s="91" t="s">
        <v>38</v>
      </c>
      <c r="B3" s="91"/>
      <c r="C3" s="91"/>
      <c r="D3" s="91"/>
      <c r="E3" s="91"/>
      <c r="F3" s="91"/>
      <c r="G3" s="91"/>
      <c r="H3" s="91"/>
      <c r="I3" s="91"/>
    </row>
    <row r="4" spans="1:13" ht="4.5" hidden="1" customHeight="1" x14ac:dyDescent="0.25">
      <c r="A4" s="24"/>
      <c r="B4" s="24"/>
      <c r="C4" s="24"/>
      <c r="D4" s="24"/>
      <c r="E4" s="24"/>
      <c r="F4" s="24"/>
      <c r="G4" s="24"/>
      <c r="H4" s="24"/>
      <c r="I4" s="24"/>
      <c r="M4" s="2">
        <f>700+662</f>
        <v>1362</v>
      </c>
    </row>
    <row r="5" spans="1:13" s="4" customFormat="1" ht="18.75" x14ac:dyDescent="0.25">
      <c r="A5" s="111" t="s">
        <v>207</v>
      </c>
      <c r="B5" s="111"/>
      <c r="C5" s="111"/>
      <c r="D5" s="111"/>
      <c r="E5" s="111"/>
      <c r="F5" s="111"/>
      <c r="G5" s="111"/>
      <c r="H5" s="111"/>
      <c r="I5" s="111"/>
    </row>
    <row r="6" spans="1:13" s="5" customFormat="1" ht="18.75" x14ac:dyDescent="0.25">
      <c r="A6" s="111" t="s">
        <v>16</v>
      </c>
      <c r="B6" s="111"/>
      <c r="C6" s="111"/>
      <c r="D6" s="111"/>
      <c r="E6" s="111"/>
      <c r="F6" s="111"/>
      <c r="G6" s="111"/>
      <c r="H6" s="111"/>
      <c r="I6" s="111"/>
    </row>
    <row r="7" spans="1:13" s="5" customFormat="1" x14ac:dyDescent="0.25">
      <c r="A7" s="6"/>
      <c r="B7" s="2"/>
      <c r="C7" s="6"/>
      <c r="D7" s="2"/>
      <c r="E7" s="2"/>
      <c r="F7" s="2"/>
      <c r="G7" s="6"/>
      <c r="H7" s="2"/>
      <c r="I7" s="2"/>
    </row>
    <row r="8" spans="1:13" s="5" customFormat="1" ht="31.5" x14ac:dyDescent="0.25">
      <c r="A8" s="28" t="s">
        <v>5</v>
      </c>
      <c r="B8" s="28" t="s">
        <v>0</v>
      </c>
      <c r="C8" s="28" t="s">
        <v>1</v>
      </c>
      <c r="D8" s="28" t="s">
        <v>2</v>
      </c>
      <c r="E8" s="28" t="s">
        <v>12</v>
      </c>
      <c r="F8" s="28" t="s">
        <v>3</v>
      </c>
      <c r="G8" s="28" t="s">
        <v>4</v>
      </c>
      <c r="H8" s="29" t="s">
        <v>11</v>
      </c>
      <c r="I8" s="28" t="s">
        <v>6</v>
      </c>
      <c r="J8" s="12" t="s">
        <v>21</v>
      </c>
      <c r="K8" s="12" t="s">
        <v>22</v>
      </c>
    </row>
    <row r="9" spans="1:13" s="5" customFormat="1" ht="15.75" x14ac:dyDescent="0.25">
      <c r="A9" s="3">
        <v>1</v>
      </c>
      <c r="B9" s="50" t="s">
        <v>45</v>
      </c>
      <c r="C9" s="51">
        <v>11174832</v>
      </c>
      <c r="D9" s="51" t="s">
        <v>46</v>
      </c>
      <c r="E9" s="50" t="s">
        <v>206</v>
      </c>
      <c r="F9" s="51">
        <v>59</v>
      </c>
      <c r="G9" s="3" t="s">
        <v>205</v>
      </c>
      <c r="H9" s="53">
        <f>1650000*50%</f>
        <v>825000</v>
      </c>
      <c r="I9" s="52">
        <f>H9*10</f>
        <v>8250000</v>
      </c>
      <c r="J9" s="12"/>
      <c r="K9" s="12"/>
    </row>
    <row r="10" spans="1:13" s="5" customFormat="1" ht="15.75" x14ac:dyDescent="0.25">
      <c r="A10" s="3">
        <v>2</v>
      </c>
      <c r="B10" s="50" t="s">
        <v>61</v>
      </c>
      <c r="C10" s="51">
        <v>11182421</v>
      </c>
      <c r="D10" s="51" t="s">
        <v>62</v>
      </c>
      <c r="E10" s="50" t="s">
        <v>63</v>
      </c>
      <c r="F10" s="51">
        <v>60</v>
      </c>
      <c r="G10" s="3" t="s">
        <v>205</v>
      </c>
      <c r="H10" s="53">
        <f t="shared" ref="H10" si="0">1650000*50%</f>
        <v>825000</v>
      </c>
      <c r="I10" s="52">
        <f t="shared" ref="I10:I12" si="1">H10*10</f>
        <v>8250000</v>
      </c>
      <c r="J10" s="12"/>
      <c r="K10" s="12"/>
    </row>
    <row r="11" spans="1:13" s="5" customFormat="1" ht="15.75" x14ac:dyDescent="0.25">
      <c r="A11" s="3">
        <v>3</v>
      </c>
      <c r="B11" s="50" t="s">
        <v>64</v>
      </c>
      <c r="C11" s="51">
        <v>11174316</v>
      </c>
      <c r="D11" s="51" t="s">
        <v>33</v>
      </c>
      <c r="E11" s="50" t="s">
        <v>29</v>
      </c>
      <c r="F11" s="51">
        <v>59</v>
      </c>
      <c r="G11" s="3" t="s">
        <v>205</v>
      </c>
      <c r="H11" s="53">
        <f>1400000*50%</f>
        <v>700000</v>
      </c>
      <c r="I11" s="52">
        <f t="shared" si="1"/>
        <v>7000000</v>
      </c>
      <c r="J11" s="12"/>
      <c r="K11" s="12"/>
    </row>
    <row r="12" spans="1:13" s="5" customFormat="1" ht="15.75" x14ac:dyDescent="0.25">
      <c r="A12" s="3">
        <v>4</v>
      </c>
      <c r="B12" s="50" t="s">
        <v>65</v>
      </c>
      <c r="C12" s="51">
        <v>11191153</v>
      </c>
      <c r="D12" s="51" t="s">
        <v>274</v>
      </c>
      <c r="E12" s="50" t="s">
        <v>23</v>
      </c>
      <c r="F12" s="51">
        <v>61</v>
      </c>
      <c r="G12" s="3" t="s">
        <v>205</v>
      </c>
      <c r="H12" s="53">
        <f>1400000*50%</f>
        <v>700000</v>
      </c>
      <c r="I12" s="52">
        <f t="shared" si="1"/>
        <v>7000000</v>
      </c>
      <c r="J12" s="12"/>
      <c r="K12" s="12"/>
    </row>
    <row r="13" spans="1:13" ht="15.75" x14ac:dyDescent="0.25">
      <c r="A13" s="27"/>
      <c r="B13" s="16"/>
      <c r="C13" s="27"/>
      <c r="D13" s="16"/>
      <c r="E13" s="16"/>
      <c r="F13" s="16"/>
      <c r="G13" s="27"/>
      <c r="H13" s="16"/>
      <c r="I13" s="16"/>
    </row>
    <row r="14" spans="1:13" ht="15.75" x14ac:dyDescent="0.25">
      <c r="A14" s="110" t="s">
        <v>203</v>
      </c>
      <c r="B14" s="110"/>
      <c r="C14" s="110"/>
      <c r="D14" s="110"/>
      <c r="E14" s="110"/>
      <c r="F14" s="110"/>
      <c r="G14" s="110"/>
      <c r="H14" s="110"/>
      <c r="I14" s="110"/>
      <c r="K14" s="11" t="e">
        <f>SUM(#REF!)</f>
        <v>#REF!</v>
      </c>
    </row>
  </sheetData>
  <mergeCells count="6">
    <mergeCell ref="A1:I1"/>
    <mergeCell ref="A2:I2"/>
    <mergeCell ref="A3:I3"/>
    <mergeCell ref="A14:I14"/>
    <mergeCell ref="A5:I5"/>
    <mergeCell ref="A6:I6"/>
  </mergeCells>
  <pageMargins left="0.23622047244094491" right="0.19685039370078741" top="0.31496062992125984" bottom="0.7480314960629921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zoomScale="115" zoomScaleNormal="115" workbookViewId="0">
      <selection activeCell="F17" sqref="F17"/>
    </sheetView>
  </sheetViews>
  <sheetFormatPr defaultColWidth="9.140625" defaultRowHeight="15" x14ac:dyDescent="0.25"/>
  <cols>
    <col min="1" max="1" width="5.140625" style="57" customWidth="1"/>
    <col min="2" max="2" width="27" style="54" bestFit="1" customWidth="1"/>
    <col min="3" max="3" width="13.140625" style="57" customWidth="1"/>
    <col min="4" max="4" width="23" style="57" customWidth="1"/>
    <col min="5" max="5" width="17.140625" style="85" customWidth="1"/>
    <col min="6" max="6" width="7.140625" style="57" customWidth="1"/>
    <col min="7" max="7" width="16.5703125" style="57" bestFit="1" customWidth="1"/>
    <col min="8" max="8" width="15.85546875" style="57" customWidth="1"/>
    <col min="9" max="9" width="16.28515625" style="57" customWidth="1"/>
    <col min="10" max="10" width="12.140625" style="54" bestFit="1" customWidth="1"/>
    <col min="11" max="13" width="9.140625" style="54"/>
    <col min="14" max="14" width="15.7109375" style="86" bestFit="1" customWidth="1"/>
    <col min="15" max="16384" width="9.140625" style="54"/>
  </cols>
  <sheetData>
    <row r="1" spans="1:14" ht="15.75" x14ac:dyDescent="0.25">
      <c r="A1" s="96" t="s">
        <v>7</v>
      </c>
      <c r="B1" s="96"/>
      <c r="C1" s="96"/>
      <c r="D1" s="96"/>
      <c r="E1" s="96"/>
      <c r="F1" s="96"/>
      <c r="G1" s="96"/>
      <c r="H1" s="96"/>
      <c r="I1" s="96"/>
    </row>
    <row r="2" spans="1:14" ht="15.75" x14ac:dyDescent="0.25">
      <c r="A2" s="99" t="s">
        <v>8</v>
      </c>
      <c r="B2" s="99"/>
      <c r="C2" s="99"/>
      <c r="D2" s="99"/>
      <c r="E2" s="99"/>
      <c r="F2" s="99"/>
      <c r="G2" s="99"/>
      <c r="H2" s="99"/>
      <c r="I2" s="99"/>
    </row>
    <row r="3" spans="1:14" ht="48.75" customHeight="1" x14ac:dyDescent="0.25">
      <c r="A3" s="102" t="s">
        <v>208</v>
      </c>
      <c r="B3" s="102"/>
      <c r="C3" s="102"/>
      <c r="D3" s="102"/>
      <c r="E3" s="102"/>
      <c r="F3" s="102"/>
      <c r="G3" s="102"/>
      <c r="H3" s="102"/>
      <c r="I3" s="102"/>
    </row>
    <row r="4" spans="1:14" ht="18.75" customHeight="1" x14ac:dyDescent="0.25">
      <c r="A4" s="112" t="s">
        <v>209</v>
      </c>
      <c r="B4" s="112"/>
      <c r="C4" s="112"/>
      <c r="D4" s="112"/>
      <c r="E4" s="112"/>
      <c r="F4" s="112"/>
      <c r="G4" s="112"/>
      <c r="H4" s="112"/>
      <c r="I4" s="112"/>
    </row>
    <row r="5" spans="1:14" s="55" customFormat="1" ht="19.5" customHeight="1" x14ac:dyDescent="0.25">
      <c r="A5" s="112" t="s">
        <v>16</v>
      </c>
      <c r="B5" s="112"/>
      <c r="C5" s="112"/>
      <c r="D5" s="112"/>
      <c r="E5" s="112"/>
      <c r="F5" s="112"/>
      <c r="G5" s="112"/>
      <c r="H5" s="112"/>
      <c r="I5" s="112"/>
      <c r="N5" s="87"/>
    </row>
    <row r="6" spans="1:14" ht="6" customHeight="1" x14ac:dyDescent="0.25"/>
    <row r="7" spans="1:14" ht="30.75" customHeight="1" x14ac:dyDescent="0.25">
      <c r="A7" s="42" t="s">
        <v>5</v>
      </c>
      <c r="B7" s="42" t="s">
        <v>0</v>
      </c>
      <c r="C7" s="42" t="s">
        <v>1</v>
      </c>
      <c r="D7" s="42" t="s">
        <v>2</v>
      </c>
      <c r="E7" s="42" t="s">
        <v>12</v>
      </c>
      <c r="F7" s="42" t="s">
        <v>3</v>
      </c>
      <c r="G7" s="42" t="s">
        <v>4</v>
      </c>
      <c r="H7" s="43" t="s">
        <v>276</v>
      </c>
      <c r="I7" s="42" t="s">
        <v>6</v>
      </c>
    </row>
    <row r="8" spans="1:14" ht="21.95" customHeight="1" x14ac:dyDescent="0.25">
      <c r="A8" s="39">
        <v>1</v>
      </c>
      <c r="B8" s="38" t="s">
        <v>39</v>
      </c>
      <c r="C8" s="39">
        <v>11163490</v>
      </c>
      <c r="D8" s="39" t="s">
        <v>40</v>
      </c>
      <c r="E8" s="38" t="s">
        <v>41</v>
      </c>
      <c r="F8" s="39">
        <v>58</v>
      </c>
      <c r="G8" s="39" t="s">
        <v>32</v>
      </c>
      <c r="H8" s="58">
        <v>979999.99999999988</v>
      </c>
      <c r="I8" s="59">
        <v>9799999.9999999981</v>
      </c>
      <c r="N8" s="88"/>
    </row>
    <row r="9" spans="1:14" ht="21.95" customHeight="1" x14ac:dyDescent="0.25">
      <c r="A9" s="39">
        <v>2</v>
      </c>
      <c r="B9" s="38" t="s">
        <v>42</v>
      </c>
      <c r="C9" s="39">
        <v>11197036</v>
      </c>
      <c r="D9" s="39" t="s">
        <v>43</v>
      </c>
      <c r="E9" s="38" t="s">
        <v>275</v>
      </c>
      <c r="F9" s="39">
        <v>61</v>
      </c>
      <c r="G9" s="39" t="s">
        <v>32</v>
      </c>
      <c r="H9" s="58">
        <v>1155000</v>
      </c>
      <c r="I9" s="59">
        <v>11550000</v>
      </c>
      <c r="N9" s="88"/>
    </row>
    <row r="10" spans="1:14" ht="21.95" customHeight="1" x14ac:dyDescent="0.25">
      <c r="A10" s="39">
        <v>3</v>
      </c>
      <c r="B10" s="38" t="s">
        <v>44</v>
      </c>
      <c r="C10" s="39">
        <v>11197013</v>
      </c>
      <c r="D10" s="39" t="s">
        <v>27</v>
      </c>
      <c r="E10" s="38" t="s">
        <v>90</v>
      </c>
      <c r="F10" s="39">
        <v>61</v>
      </c>
      <c r="G10" s="39" t="s">
        <v>32</v>
      </c>
      <c r="H10" s="58">
        <v>1155000</v>
      </c>
      <c r="I10" s="59">
        <v>11550000</v>
      </c>
      <c r="N10" s="88"/>
    </row>
    <row r="11" spans="1:14" ht="21.95" customHeight="1" x14ac:dyDescent="0.25">
      <c r="A11" s="39">
        <v>4</v>
      </c>
      <c r="B11" s="38" t="s">
        <v>66</v>
      </c>
      <c r="C11" s="39">
        <v>11185205</v>
      </c>
      <c r="D11" s="39" t="s">
        <v>67</v>
      </c>
      <c r="E11" s="38" t="s">
        <v>68</v>
      </c>
      <c r="F11" s="39">
        <v>60</v>
      </c>
      <c r="G11" s="39" t="s">
        <v>32</v>
      </c>
      <c r="H11" s="58">
        <v>1155000</v>
      </c>
      <c r="I11" s="59">
        <v>11550000</v>
      </c>
      <c r="N11" s="88"/>
    </row>
    <row r="12" spans="1:14" ht="21.95" customHeight="1" x14ac:dyDescent="0.25">
      <c r="A12" s="39">
        <v>5</v>
      </c>
      <c r="B12" s="38" t="s">
        <v>69</v>
      </c>
      <c r="C12" s="39">
        <v>11173152</v>
      </c>
      <c r="D12" s="39" t="s">
        <v>70</v>
      </c>
      <c r="E12" s="38" t="s">
        <v>197</v>
      </c>
      <c r="F12" s="39">
        <v>59</v>
      </c>
      <c r="G12" s="39" t="s">
        <v>32</v>
      </c>
      <c r="H12" s="58">
        <v>1330000</v>
      </c>
      <c r="I12" s="59">
        <v>6650000</v>
      </c>
      <c r="N12" s="88"/>
    </row>
    <row r="13" spans="1:14" ht="21.95" customHeight="1" x14ac:dyDescent="0.25">
      <c r="A13" s="39">
        <v>6</v>
      </c>
      <c r="B13" s="38" t="s">
        <v>71</v>
      </c>
      <c r="C13" s="39">
        <v>11192864</v>
      </c>
      <c r="D13" s="39" t="s">
        <v>72</v>
      </c>
      <c r="E13" s="38" t="s">
        <v>25</v>
      </c>
      <c r="F13" s="39">
        <v>61</v>
      </c>
      <c r="G13" s="39" t="s">
        <v>73</v>
      </c>
      <c r="H13" s="58">
        <v>1330000</v>
      </c>
      <c r="I13" s="59">
        <v>6650000</v>
      </c>
      <c r="N13" s="88"/>
    </row>
    <row r="14" spans="1:14" ht="21.95" customHeight="1" x14ac:dyDescent="0.25">
      <c r="A14" s="39">
        <v>7</v>
      </c>
      <c r="B14" s="38" t="s">
        <v>74</v>
      </c>
      <c r="C14" s="39">
        <v>11166291</v>
      </c>
      <c r="D14" s="39" t="s">
        <v>75</v>
      </c>
      <c r="E14" s="38" t="s">
        <v>90</v>
      </c>
      <c r="F14" s="39">
        <v>58</v>
      </c>
      <c r="G14" s="39" t="s">
        <v>73</v>
      </c>
      <c r="H14" s="58">
        <v>1155000</v>
      </c>
      <c r="I14" s="59">
        <v>11550000</v>
      </c>
      <c r="N14" s="88"/>
    </row>
    <row r="15" spans="1:14" ht="21.95" customHeight="1" x14ac:dyDescent="0.25">
      <c r="A15" s="39">
        <v>8</v>
      </c>
      <c r="B15" s="38" t="s">
        <v>76</v>
      </c>
      <c r="C15" s="39">
        <v>11166207</v>
      </c>
      <c r="D15" s="39" t="s">
        <v>77</v>
      </c>
      <c r="E15" s="38" t="s">
        <v>68</v>
      </c>
      <c r="F15" s="39">
        <v>58</v>
      </c>
      <c r="G15" s="39" t="s">
        <v>73</v>
      </c>
      <c r="H15" s="58">
        <v>1155000</v>
      </c>
      <c r="I15" s="59">
        <v>5775000</v>
      </c>
      <c r="N15" s="88"/>
    </row>
    <row r="16" spans="1:14" ht="21.95" customHeight="1" x14ac:dyDescent="0.25">
      <c r="A16" s="39">
        <v>9</v>
      </c>
      <c r="B16" s="38" t="s">
        <v>78</v>
      </c>
      <c r="C16" s="39">
        <v>11197091</v>
      </c>
      <c r="D16" s="39" t="s">
        <v>79</v>
      </c>
      <c r="E16" s="38" t="s">
        <v>90</v>
      </c>
      <c r="F16" s="39">
        <v>61</v>
      </c>
      <c r="G16" s="39" t="s">
        <v>73</v>
      </c>
      <c r="H16" s="58">
        <v>1155000</v>
      </c>
      <c r="I16" s="59">
        <v>11550000</v>
      </c>
      <c r="N16" s="88"/>
    </row>
    <row r="17" spans="1:14" ht="21.95" customHeight="1" x14ac:dyDescent="0.25">
      <c r="A17" s="39">
        <v>10</v>
      </c>
      <c r="B17" s="38" t="s">
        <v>82</v>
      </c>
      <c r="C17" s="39">
        <v>11163988</v>
      </c>
      <c r="D17" s="39" t="s">
        <v>83</v>
      </c>
      <c r="E17" s="38" t="s">
        <v>28</v>
      </c>
      <c r="F17" s="39">
        <v>58</v>
      </c>
      <c r="G17" s="39" t="s">
        <v>73</v>
      </c>
      <c r="H17" s="58">
        <v>1155000</v>
      </c>
      <c r="I17" s="59">
        <v>5775000</v>
      </c>
      <c r="N17" s="88"/>
    </row>
    <row r="18" spans="1:14" ht="21.95" customHeight="1" x14ac:dyDescent="0.25">
      <c r="A18" s="39">
        <v>11</v>
      </c>
      <c r="B18" s="38" t="s">
        <v>84</v>
      </c>
      <c r="C18" s="39">
        <v>11172938</v>
      </c>
      <c r="D18" s="39" t="s">
        <v>85</v>
      </c>
      <c r="E18" s="38" t="s">
        <v>270</v>
      </c>
      <c r="F18" s="39">
        <v>59</v>
      </c>
      <c r="G18" s="39" t="s">
        <v>73</v>
      </c>
      <c r="H18" s="58">
        <v>1155000</v>
      </c>
      <c r="I18" s="59">
        <v>11550000</v>
      </c>
      <c r="N18" s="88"/>
    </row>
    <row r="19" spans="1:14" ht="21.95" customHeight="1" x14ac:dyDescent="0.25">
      <c r="A19" s="39">
        <v>12</v>
      </c>
      <c r="B19" s="38" t="s">
        <v>86</v>
      </c>
      <c r="C19" s="39">
        <v>11186328</v>
      </c>
      <c r="D19" s="39" t="s">
        <v>87</v>
      </c>
      <c r="E19" s="38" t="s">
        <v>172</v>
      </c>
      <c r="F19" s="39">
        <v>60</v>
      </c>
      <c r="G19" s="39" t="s">
        <v>73</v>
      </c>
      <c r="H19" s="58">
        <v>1155000</v>
      </c>
      <c r="I19" s="59">
        <v>5775000</v>
      </c>
      <c r="N19" s="88"/>
    </row>
    <row r="20" spans="1:14" ht="21.95" customHeight="1" x14ac:dyDescent="0.25">
      <c r="A20" s="39">
        <v>13</v>
      </c>
      <c r="B20" s="38" t="s">
        <v>88</v>
      </c>
      <c r="C20" s="39">
        <v>11170482</v>
      </c>
      <c r="D20" s="39" t="s">
        <v>89</v>
      </c>
      <c r="E20" s="38" t="s">
        <v>90</v>
      </c>
      <c r="F20" s="39">
        <v>59</v>
      </c>
      <c r="G20" s="39" t="s">
        <v>73</v>
      </c>
      <c r="H20" s="58">
        <v>1155000</v>
      </c>
      <c r="I20" s="59">
        <v>11550000</v>
      </c>
      <c r="N20" s="88"/>
    </row>
    <row r="21" spans="1:14" ht="21.95" customHeight="1" x14ac:dyDescent="0.25">
      <c r="A21" s="39">
        <v>14</v>
      </c>
      <c r="B21" s="38" t="s">
        <v>91</v>
      </c>
      <c r="C21" s="39">
        <v>11176265</v>
      </c>
      <c r="D21" s="39" t="s">
        <v>92</v>
      </c>
      <c r="E21" s="38" t="s">
        <v>90</v>
      </c>
      <c r="F21" s="39">
        <v>59</v>
      </c>
      <c r="G21" s="39" t="s">
        <v>73</v>
      </c>
      <c r="H21" s="58">
        <v>1155000</v>
      </c>
      <c r="I21" s="59">
        <v>11550000</v>
      </c>
      <c r="N21" s="88"/>
    </row>
    <row r="22" spans="1:14" ht="21.95" customHeight="1" x14ac:dyDescent="0.25">
      <c r="A22" s="39">
        <v>15</v>
      </c>
      <c r="B22" s="38" t="s">
        <v>219</v>
      </c>
      <c r="C22" s="39">
        <v>11186361</v>
      </c>
      <c r="D22" s="39" t="s">
        <v>157</v>
      </c>
      <c r="E22" s="38" t="s">
        <v>220</v>
      </c>
      <c r="F22" s="39">
        <v>60</v>
      </c>
      <c r="G22" s="39" t="s">
        <v>73</v>
      </c>
      <c r="H22" s="59">
        <v>1330000</v>
      </c>
      <c r="I22" s="59">
        <v>6650000</v>
      </c>
    </row>
    <row r="23" spans="1:14" ht="28.5" customHeight="1" x14ac:dyDescent="0.25">
      <c r="A23" s="113" t="s">
        <v>221</v>
      </c>
      <c r="B23" s="113"/>
      <c r="C23" s="113"/>
      <c r="D23" s="113"/>
      <c r="E23" s="113"/>
      <c r="F23" s="113"/>
      <c r="G23" s="113"/>
      <c r="H23" s="113"/>
      <c r="I23" s="113"/>
      <c r="J23" s="77"/>
      <c r="K23" s="77"/>
    </row>
    <row r="24" spans="1:14" x14ac:dyDescent="0.25">
      <c r="C24" s="54"/>
      <c r="D24" s="54"/>
      <c r="H24" s="54"/>
      <c r="I24" s="54"/>
    </row>
    <row r="25" spans="1:14" x14ac:dyDescent="0.25">
      <c r="C25" s="54"/>
      <c r="D25" s="54"/>
      <c r="H25" s="54"/>
      <c r="I25" s="54"/>
    </row>
  </sheetData>
  <mergeCells count="6">
    <mergeCell ref="A23:I23"/>
    <mergeCell ref="A1:I1"/>
    <mergeCell ref="A2:I2"/>
    <mergeCell ref="A3:I3"/>
    <mergeCell ref="A4:I4"/>
    <mergeCell ref="A5:I5"/>
  </mergeCells>
  <pageMargins left="0.2" right="0.25" top="0.16" bottom="0.26" header="0.3" footer="0.24"/>
  <pageSetup paperSize="9" scale="68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opLeftCell="A2" zoomScaleNormal="100" workbookViewId="0">
      <selection activeCell="J17" sqref="J17"/>
    </sheetView>
  </sheetViews>
  <sheetFormatPr defaultRowHeight="15" x14ac:dyDescent="0.25"/>
  <cols>
    <col min="1" max="1" width="5.28515625" style="57" customWidth="1"/>
    <col min="2" max="2" width="22.42578125" style="54" customWidth="1"/>
    <col min="3" max="3" width="12.28515625" style="57" customWidth="1"/>
    <col min="4" max="4" width="17.7109375" style="54" customWidth="1"/>
    <col min="5" max="5" width="17.42578125" style="54" customWidth="1"/>
    <col min="6" max="6" width="5.7109375" style="54" customWidth="1"/>
    <col min="7" max="7" width="14.7109375" style="54" customWidth="1"/>
    <col min="8" max="8" width="8.42578125" style="54" customWidth="1"/>
    <col min="9" max="9" width="12.28515625" style="57" customWidth="1"/>
    <col min="10" max="10" width="6" style="57" customWidth="1"/>
    <col min="11" max="11" width="13.140625" style="57" customWidth="1"/>
    <col min="12" max="12" width="6.7109375" style="57" customWidth="1"/>
    <col min="13" max="13" width="11.85546875" style="57" customWidth="1"/>
    <col min="14" max="14" width="6.85546875" style="57" customWidth="1"/>
    <col min="15" max="15" width="12.85546875" style="57" customWidth="1"/>
    <col min="16" max="16" width="0.140625" style="57" customWidth="1"/>
    <col min="17" max="17" width="51" style="86" customWidth="1"/>
    <col min="18" max="20" width="9.140625" style="86"/>
    <col min="21" max="16384" width="9.140625" style="54"/>
  </cols>
  <sheetData>
    <row r="1" spans="1:20" s="54" customFormat="1" ht="15.75" x14ac:dyDescent="0.25">
      <c r="A1" s="132" t="s">
        <v>7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3"/>
      <c r="Q1" s="86"/>
      <c r="R1" s="86"/>
      <c r="S1" s="86"/>
      <c r="T1" s="86"/>
    </row>
    <row r="2" spans="1:20" s="54" customFormat="1" ht="15.75" x14ac:dyDescent="0.25">
      <c r="A2" s="134" t="s">
        <v>8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3"/>
      <c r="Q2" s="86"/>
      <c r="R2" s="86"/>
      <c r="S2" s="86"/>
      <c r="T2" s="86"/>
    </row>
    <row r="3" spans="1:20" s="54" customFormat="1" ht="18.75" x14ac:dyDescent="0.25">
      <c r="A3" s="135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6"/>
      <c r="Q3" s="86"/>
      <c r="R3" s="86"/>
      <c r="S3" s="86"/>
      <c r="T3" s="86"/>
    </row>
    <row r="4" spans="1:20" s="54" customFormat="1" ht="24" customHeight="1" x14ac:dyDescent="0.25">
      <c r="A4" s="114" t="s">
        <v>18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60"/>
      <c r="Q4" s="86"/>
      <c r="R4" s="86"/>
      <c r="S4" s="86"/>
      <c r="T4" s="86"/>
    </row>
    <row r="5" spans="1:20" s="54" customFormat="1" ht="41.25" customHeight="1" x14ac:dyDescent="0.25">
      <c r="A5" s="114" t="s">
        <v>277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60"/>
      <c r="Q5" s="86"/>
      <c r="R5" s="86"/>
      <c r="S5" s="86"/>
      <c r="T5" s="86"/>
    </row>
    <row r="6" spans="1:20" s="54" customFormat="1" ht="8.25" customHeight="1" x14ac:dyDescent="0.25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2"/>
      <c r="Q6" s="86"/>
      <c r="R6" s="86"/>
      <c r="S6" s="86"/>
      <c r="T6" s="86"/>
    </row>
    <row r="7" spans="1:20" s="54" customFormat="1" ht="15.75" customHeight="1" x14ac:dyDescent="0.25">
      <c r="A7" s="107" t="s">
        <v>278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63"/>
      <c r="Q7" s="86"/>
      <c r="R7" s="86"/>
      <c r="S7" s="86"/>
      <c r="T7" s="86"/>
    </row>
    <row r="8" spans="1:20" s="54" customFormat="1" ht="19.5" customHeight="1" x14ac:dyDescent="0.25">
      <c r="A8" s="107" t="s">
        <v>16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63"/>
      <c r="Q8" s="86"/>
      <c r="R8" s="86"/>
      <c r="S8" s="86"/>
      <c r="T8" s="86"/>
    </row>
    <row r="9" spans="1:20" s="54" customFormat="1" x14ac:dyDescent="0.25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2"/>
      <c r="Q9" s="86"/>
      <c r="R9" s="86"/>
      <c r="S9" s="86"/>
      <c r="T9" s="86"/>
    </row>
    <row r="10" spans="1:20" s="54" customFormat="1" ht="29.25" customHeight="1" x14ac:dyDescent="0.25">
      <c r="A10" s="115" t="s">
        <v>5</v>
      </c>
      <c r="B10" s="115" t="s">
        <v>0</v>
      </c>
      <c r="C10" s="119" t="s">
        <v>1</v>
      </c>
      <c r="D10" s="115" t="s">
        <v>2</v>
      </c>
      <c r="E10" s="115" t="s">
        <v>12</v>
      </c>
      <c r="F10" s="115" t="s">
        <v>3</v>
      </c>
      <c r="G10" s="120" t="s">
        <v>4</v>
      </c>
      <c r="H10" s="121" t="s">
        <v>13</v>
      </c>
      <c r="I10" s="115" t="s">
        <v>17</v>
      </c>
      <c r="J10" s="115"/>
      <c r="K10" s="115" t="s">
        <v>34</v>
      </c>
      <c r="L10" s="115"/>
      <c r="M10" s="122" t="s">
        <v>109</v>
      </c>
      <c r="N10" s="122"/>
      <c r="O10" s="116" t="s">
        <v>6</v>
      </c>
      <c r="P10" s="123" t="s">
        <v>20</v>
      </c>
      <c r="Q10" s="137"/>
      <c r="R10" s="86"/>
      <c r="S10" s="86"/>
      <c r="T10" s="86"/>
    </row>
    <row r="11" spans="1:20" s="54" customFormat="1" ht="36" customHeight="1" x14ac:dyDescent="0.25">
      <c r="A11" s="117"/>
      <c r="B11" s="118"/>
      <c r="C11" s="117"/>
      <c r="D11" s="118"/>
      <c r="E11" s="118"/>
      <c r="F11" s="117"/>
      <c r="G11" s="117"/>
      <c r="H11" s="118"/>
      <c r="I11" s="75" t="s">
        <v>14</v>
      </c>
      <c r="J11" s="75" t="s">
        <v>15</v>
      </c>
      <c r="K11" s="75" t="s">
        <v>14</v>
      </c>
      <c r="L11" s="75" t="s">
        <v>15</v>
      </c>
      <c r="M11" s="75" t="s">
        <v>14</v>
      </c>
      <c r="N11" s="75" t="s">
        <v>15</v>
      </c>
      <c r="O11" s="117"/>
      <c r="P11" s="123"/>
      <c r="Q11" s="137"/>
      <c r="R11" s="86"/>
      <c r="S11" s="86"/>
      <c r="T11" s="86"/>
    </row>
    <row r="12" spans="1:20" s="54" customFormat="1" ht="21.95" customHeight="1" x14ac:dyDescent="0.25">
      <c r="A12" s="73">
        <v>1</v>
      </c>
      <c r="B12" s="74" t="s">
        <v>45</v>
      </c>
      <c r="C12" s="73">
        <v>11174832</v>
      </c>
      <c r="D12" s="74" t="s">
        <v>46</v>
      </c>
      <c r="E12" s="74" t="s">
        <v>206</v>
      </c>
      <c r="F12" s="73">
        <v>59</v>
      </c>
      <c r="G12" s="18" t="s">
        <v>205</v>
      </c>
      <c r="H12" s="71">
        <v>0.5</v>
      </c>
      <c r="I12" s="138">
        <f>1450000*50%</f>
        <v>725000</v>
      </c>
      <c r="J12" s="73">
        <v>10</v>
      </c>
      <c r="K12" s="69">
        <f>1550000*50%</f>
        <v>775000</v>
      </c>
      <c r="L12" s="73">
        <v>10</v>
      </c>
      <c r="M12" s="73"/>
      <c r="N12" s="73"/>
      <c r="O12" s="70">
        <f>I12*J12+K12*L12+M12*N12</f>
        <v>15000000</v>
      </c>
      <c r="P12" s="124"/>
      <c r="Q12" s="126"/>
      <c r="R12" s="126"/>
      <c r="S12" s="139"/>
      <c r="T12" s="127"/>
    </row>
    <row r="13" spans="1:20" s="54" customFormat="1" ht="21.95" customHeight="1" x14ac:dyDescent="0.25">
      <c r="A13" s="73">
        <v>2</v>
      </c>
      <c r="B13" s="74" t="s">
        <v>61</v>
      </c>
      <c r="C13" s="73">
        <v>11182421</v>
      </c>
      <c r="D13" s="74" t="s">
        <v>62</v>
      </c>
      <c r="E13" s="74" t="s">
        <v>63</v>
      </c>
      <c r="F13" s="73">
        <v>60</v>
      </c>
      <c r="G13" s="18" t="s">
        <v>205</v>
      </c>
      <c r="H13" s="71">
        <v>0.5</v>
      </c>
      <c r="I13" s="74"/>
      <c r="J13" s="73"/>
      <c r="K13" s="69">
        <f>1550000*50%</f>
        <v>775000</v>
      </c>
      <c r="L13" s="73">
        <v>10</v>
      </c>
      <c r="M13" s="73"/>
      <c r="N13" s="73"/>
      <c r="O13" s="70">
        <f t="shared" ref="O13:O19" si="0">I13*J13+K13*L13+M13*N13</f>
        <v>7750000</v>
      </c>
      <c r="P13" s="124"/>
      <c r="Q13" s="126"/>
      <c r="R13" s="126"/>
      <c r="S13" s="140"/>
      <c r="T13" s="127"/>
    </row>
    <row r="14" spans="1:20" s="54" customFormat="1" ht="21.95" customHeight="1" x14ac:dyDescent="0.25">
      <c r="A14" s="73">
        <v>3</v>
      </c>
      <c r="B14" s="74" t="s">
        <v>64</v>
      </c>
      <c r="C14" s="73">
        <v>11174316</v>
      </c>
      <c r="D14" s="74" t="s">
        <v>33</v>
      </c>
      <c r="E14" s="74" t="s">
        <v>29</v>
      </c>
      <c r="F14" s="73">
        <v>59</v>
      </c>
      <c r="G14" s="18" t="s">
        <v>205</v>
      </c>
      <c r="H14" s="71">
        <v>0.5</v>
      </c>
      <c r="I14" s="82">
        <f>1200000*H14</f>
        <v>600000</v>
      </c>
      <c r="J14" s="73">
        <v>10</v>
      </c>
      <c r="K14" s="69">
        <f>1300000*H14</f>
        <v>650000</v>
      </c>
      <c r="L14" s="73">
        <v>10</v>
      </c>
      <c r="M14" s="73"/>
      <c r="N14" s="73"/>
      <c r="O14" s="70">
        <f t="shared" si="0"/>
        <v>12500000</v>
      </c>
      <c r="P14" s="124"/>
      <c r="Q14" s="126"/>
      <c r="R14" s="126"/>
      <c r="S14" s="141"/>
      <c r="T14" s="128"/>
    </row>
    <row r="15" spans="1:20" s="54" customFormat="1" ht="21.95" customHeight="1" x14ac:dyDescent="0.25">
      <c r="A15" s="73">
        <v>4</v>
      </c>
      <c r="B15" s="74" t="s">
        <v>80</v>
      </c>
      <c r="C15" s="73">
        <v>11186373</v>
      </c>
      <c r="D15" s="74" t="s">
        <v>81</v>
      </c>
      <c r="E15" s="74" t="s">
        <v>25</v>
      </c>
      <c r="F15" s="73">
        <v>60</v>
      </c>
      <c r="G15" s="74" t="s">
        <v>32</v>
      </c>
      <c r="H15" s="71">
        <v>0.7</v>
      </c>
      <c r="I15" s="73"/>
      <c r="J15" s="68"/>
      <c r="K15" s="69">
        <f>1850000*H15</f>
        <v>1295000</v>
      </c>
      <c r="L15" s="73">
        <v>10</v>
      </c>
      <c r="M15" s="73"/>
      <c r="N15" s="73"/>
      <c r="O15" s="70">
        <f t="shared" si="0"/>
        <v>12950000</v>
      </c>
      <c r="P15" s="124"/>
      <c r="Q15" s="126"/>
      <c r="R15" s="126"/>
      <c r="S15" s="141"/>
      <c r="T15" s="128"/>
    </row>
    <row r="16" spans="1:20" s="54" customFormat="1" ht="21.95" customHeight="1" x14ac:dyDescent="0.25">
      <c r="A16" s="73">
        <v>5</v>
      </c>
      <c r="B16" s="74" t="s">
        <v>48</v>
      </c>
      <c r="C16" s="73">
        <v>11181663</v>
      </c>
      <c r="D16" s="74" t="s">
        <v>49</v>
      </c>
      <c r="E16" s="74" t="s">
        <v>50</v>
      </c>
      <c r="F16" s="73">
        <v>60</v>
      </c>
      <c r="G16" s="72" t="s">
        <v>204</v>
      </c>
      <c r="H16" s="142">
        <v>1</v>
      </c>
      <c r="I16" s="71"/>
      <c r="J16" s="68"/>
      <c r="K16" s="69">
        <f>1550000*H16</f>
        <v>1550000</v>
      </c>
      <c r="L16" s="73">
        <v>10</v>
      </c>
      <c r="M16" s="74"/>
      <c r="N16" s="74"/>
      <c r="O16" s="70">
        <f t="shared" si="0"/>
        <v>15500000</v>
      </c>
      <c r="P16" s="124"/>
      <c r="Q16" s="126"/>
      <c r="R16" s="126"/>
      <c r="S16" s="141"/>
      <c r="T16" s="128"/>
    </row>
    <row r="17" spans="1:20" s="54" customFormat="1" ht="21.95" customHeight="1" x14ac:dyDescent="0.25">
      <c r="A17" s="73">
        <v>6</v>
      </c>
      <c r="B17" s="74" t="s">
        <v>54</v>
      </c>
      <c r="C17" s="73">
        <v>11182874</v>
      </c>
      <c r="D17" s="74" t="s">
        <v>55</v>
      </c>
      <c r="E17" s="74" t="s">
        <v>26</v>
      </c>
      <c r="F17" s="73">
        <v>60</v>
      </c>
      <c r="G17" s="72" t="s">
        <v>204</v>
      </c>
      <c r="H17" s="71">
        <v>1</v>
      </c>
      <c r="I17" s="74"/>
      <c r="J17" s="68"/>
      <c r="K17" s="69">
        <f>1300000*H17</f>
        <v>1300000</v>
      </c>
      <c r="L17" s="73">
        <v>10</v>
      </c>
      <c r="M17" s="74"/>
      <c r="N17" s="74"/>
      <c r="O17" s="70">
        <f t="shared" si="0"/>
        <v>13000000</v>
      </c>
      <c r="P17" s="124"/>
      <c r="Q17" s="126"/>
      <c r="R17" s="126"/>
      <c r="S17" s="141"/>
      <c r="T17" s="128"/>
    </row>
    <row r="18" spans="1:20" s="54" customFormat="1" ht="21.95" customHeight="1" x14ac:dyDescent="0.25">
      <c r="A18" s="73">
        <v>7</v>
      </c>
      <c r="B18" s="74" t="s">
        <v>56</v>
      </c>
      <c r="C18" s="73">
        <v>11184935</v>
      </c>
      <c r="D18" s="74" t="s">
        <v>57</v>
      </c>
      <c r="E18" s="74" t="s">
        <v>58</v>
      </c>
      <c r="F18" s="73">
        <v>60</v>
      </c>
      <c r="G18" s="72" t="s">
        <v>204</v>
      </c>
      <c r="H18" s="71">
        <v>1</v>
      </c>
      <c r="I18" s="73"/>
      <c r="J18" s="68"/>
      <c r="K18" s="69">
        <f>1550000*H18</f>
        <v>1550000</v>
      </c>
      <c r="L18" s="73">
        <v>10</v>
      </c>
      <c r="M18" s="73"/>
      <c r="N18" s="73"/>
      <c r="O18" s="70">
        <f t="shared" si="0"/>
        <v>15500000</v>
      </c>
      <c r="P18" s="124"/>
      <c r="Q18" s="126"/>
      <c r="R18" s="126"/>
      <c r="S18" s="141"/>
      <c r="T18" s="129"/>
    </row>
    <row r="19" spans="1:20" s="54" customFormat="1" ht="21.95" customHeight="1" x14ac:dyDescent="0.25">
      <c r="A19" s="73">
        <v>8</v>
      </c>
      <c r="B19" s="74" t="s">
        <v>100</v>
      </c>
      <c r="C19" s="73">
        <v>11186389</v>
      </c>
      <c r="D19" s="74" t="s">
        <v>62</v>
      </c>
      <c r="E19" s="74" t="s">
        <v>63</v>
      </c>
      <c r="F19" s="73">
        <v>60</v>
      </c>
      <c r="G19" s="74" t="s">
        <v>108</v>
      </c>
      <c r="H19" s="71">
        <v>0.7</v>
      </c>
      <c r="I19" s="73"/>
      <c r="J19" s="68"/>
      <c r="K19" s="56"/>
      <c r="L19" s="68"/>
      <c r="M19" s="70">
        <f>1900000*H19</f>
        <v>1330000</v>
      </c>
      <c r="N19" s="69">
        <v>5</v>
      </c>
      <c r="O19" s="70">
        <f t="shared" si="0"/>
        <v>6650000</v>
      </c>
      <c r="P19" s="125"/>
      <c r="Q19" s="126"/>
      <c r="R19" s="130"/>
      <c r="S19" s="143"/>
      <c r="T19" s="131"/>
    </row>
    <row r="20" spans="1:20" s="54" customFormat="1" ht="24" customHeight="1" x14ac:dyDescent="0.25">
      <c r="A20" s="144" t="s">
        <v>36</v>
      </c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5"/>
      <c r="Q20" s="86"/>
      <c r="R20" s="86"/>
      <c r="S20" s="86"/>
      <c r="T20" s="86"/>
    </row>
    <row r="21" spans="1:20" s="54" customFormat="1" x14ac:dyDescent="0.25">
      <c r="A21" s="146"/>
      <c r="B21" s="147"/>
      <c r="C21" s="64"/>
      <c r="D21" s="147"/>
      <c r="E21" s="147"/>
      <c r="F21" s="64"/>
      <c r="G21" s="147"/>
      <c r="H21" s="65"/>
      <c r="I21" s="146"/>
      <c r="J21" s="146"/>
      <c r="K21" s="146"/>
      <c r="L21" s="146"/>
      <c r="M21" s="148"/>
      <c r="N21" s="146"/>
      <c r="O21" s="149"/>
      <c r="P21" s="149"/>
      <c r="Q21" s="86"/>
      <c r="R21" s="86"/>
      <c r="S21" s="86"/>
      <c r="T21" s="86"/>
    </row>
    <row r="22" spans="1:20" s="54" customFormat="1" x14ac:dyDescent="0.25">
      <c r="A22" s="57"/>
      <c r="C22" s="57"/>
      <c r="I22" s="150"/>
      <c r="J22" s="57"/>
      <c r="K22" s="57"/>
      <c r="L22" s="57"/>
      <c r="M22" s="57"/>
      <c r="N22" s="57"/>
      <c r="O22" s="57"/>
      <c r="P22" s="57"/>
      <c r="Q22" s="86"/>
      <c r="R22" s="86"/>
      <c r="S22" s="86"/>
      <c r="T22" s="86"/>
    </row>
    <row r="23" spans="1:20" s="54" customFormat="1" x14ac:dyDescent="0.25">
      <c r="A23" s="57"/>
      <c r="C23" s="57"/>
      <c r="I23" s="150"/>
      <c r="J23" s="57"/>
      <c r="K23" s="57"/>
      <c r="L23" s="57"/>
      <c r="M23" s="57"/>
      <c r="N23" s="57"/>
      <c r="O23" s="57"/>
      <c r="P23" s="57"/>
      <c r="Q23" s="151"/>
      <c r="R23" s="86"/>
      <c r="S23" s="86"/>
      <c r="T23" s="86"/>
    </row>
    <row r="24" spans="1:20" s="54" customFormat="1" x14ac:dyDescent="0.25">
      <c r="A24" s="57"/>
      <c r="C24" s="57"/>
      <c r="I24" s="150"/>
      <c r="J24" s="57"/>
      <c r="K24" s="57"/>
      <c r="L24" s="57"/>
      <c r="M24" s="57"/>
      <c r="N24" s="57"/>
      <c r="O24" s="57"/>
      <c r="P24" s="57"/>
      <c r="Q24" s="86"/>
      <c r="R24" s="86"/>
      <c r="S24" s="86"/>
      <c r="T24" s="86"/>
    </row>
    <row r="25" spans="1:20" s="54" customFormat="1" x14ac:dyDescent="0.25">
      <c r="A25" s="57"/>
      <c r="C25" s="57"/>
      <c r="I25" s="150"/>
      <c r="J25" s="57"/>
      <c r="K25" s="57"/>
      <c r="L25" s="57"/>
      <c r="M25" s="57"/>
      <c r="N25" s="57"/>
      <c r="O25" s="57"/>
      <c r="P25" s="57"/>
      <c r="Q25" s="86"/>
      <c r="R25" s="86"/>
      <c r="S25" s="86"/>
      <c r="T25" s="86"/>
    </row>
  </sheetData>
  <mergeCells count="20">
    <mergeCell ref="P10:P11"/>
    <mergeCell ref="A20:O20"/>
    <mergeCell ref="A5:O5"/>
    <mergeCell ref="A10:A11"/>
    <mergeCell ref="B10:B11"/>
    <mergeCell ref="C10:C11"/>
    <mergeCell ref="D10:D11"/>
    <mergeCell ref="E10:E11"/>
    <mergeCell ref="F10:F11"/>
    <mergeCell ref="G10:G11"/>
    <mergeCell ref="H10:H11"/>
    <mergeCell ref="I10:J10"/>
    <mergeCell ref="A7:O7"/>
    <mergeCell ref="A8:O8"/>
    <mergeCell ref="M10:N10"/>
    <mergeCell ref="A1:O1"/>
    <mergeCell ref="A2:O2"/>
    <mergeCell ref="A4:O4"/>
    <mergeCell ref="K10:L10"/>
    <mergeCell ref="O10:O11"/>
  </mergeCells>
  <pageMargins left="0" right="0" top="0.35433070866141736" bottom="0.23622047244094491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100%- CTB.năm học 2019-2020</vt:lpstr>
      <vt:lpstr>100% -HN.CN. HK 2 2019 - 2020</vt:lpstr>
      <vt:lpstr>50% -TNLĐ.BNN năm học 2019-2020</vt:lpstr>
      <vt:lpstr>70% - năm học 2019-2020</vt:lpstr>
      <vt:lpstr>Cấp bù</vt:lpstr>
      <vt:lpstr>'100%- CTB.năm học 2019-2020'!Print_Area</vt:lpstr>
      <vt:lpstr>'100% -HN.CN. HK 2 2019 - 2020'!Print_Area</vt:lpstr>
      <vt:lpstr>'50% -TNLĐ.BNN năm học 2019-2020'!Print_Area</vt:lpstr>
      <vt:lpstr>'70% - năm học 2019-2020'!Print_Area</vt:lpstr>
      <vt:lpstr>'Cấp bù'!Print_Area</vt:lpstr>
      <vt:lpstr>'100%- CTB.năm học 2019-2020'!Print_Titles</vt:lpstr>
      <vt:lpstr>'Cấp bù'!Print_Titles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Lâm Tùng</dc:creator>
  <cp:lastModifiedBy>admin</cp:lastModifiedBy>
  <cp:lastPrinted>2020-05-21T02:41:58Z</cp:lastPrinted>
  <dcterms:created xsi:type="dcterms:W3CDTF">2017-10-10T09:06:04Z</dcterms:created>
  <dcterms:modified xsi:type="dcterms:W3CDTF">2020-05-21T04:03:23Z</dcterms:modified>
</cp:coreProperties>
</file>